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xr:revisionPtr revIDLastSave="0" documentId="8_{A4DD3B73-9E09-4601-98F8-ECBE73132EFA}" xr6:coauthVersionLast="46" xr6:coauthVersionMax="46" xr10:uidLastSave="{00000000-0000-0000-0000-000000000000}"/>
  <bookViews>
    <workbookView xWindow="1140" yWindow="1140" windowWidth="18260" windowHeight="12260" xr2:uid="{00000000-000D-0000-FFFF-FFFF00000000}"/>
  </bookViews>
  <sheets>
    <sheet name="charts" sheetId="6" r:id="rId1"/>
    <sheet name="combined" sheetId="4" r:id="rId2"/>
    <sheet name="S-573_Data" sheetId="5" r:id="rId3"/>
    <sheet name="S-5341_Data" sheetId="2" r:id="rId4"/>
    <sheet name="S-5339_Data" sheetId="3" r:id="rId5"/>
  </sheets>
  <calcPr calcId="191029"/>
</workbook>
</file>

<file path=xl/calcChain.xml><?xml version="1.0" encoding="utf-8"?>
<calcChain xmlns="http://schemas.openxmlformats.org/spreadsheetml/2006/main">
  <c r="M25" i="3" l="1"/>
  <c r="M26" i="3" s="1"/>
  <c r="L25" i="3"/>
  <c r="L26" i="3" s="1"/>
  <c r="K25" i="3"/>
  <c r="K26" i="3" s="1"/>
  <c r="J25" i="3"/>
  <c r="J26" i="3" s="1"/>
  <c r="I25" i="3"/>
  <c r="I26" i="3" s="1"/>
  <c r="H25" i="3"/>
  <c r="H26" i="3" s="1"/>
  <c r="F23" i="3"/>
  <c r="F22" i="3"/>
  <c r="L25" i="2"/>
  <c r="L26" i="2" s="1"/>
  <c r="K25" i="2"/>
  <c r="K26" i="2" s="1"/>
  <c r="J25" i="2"/>
  <c r="J26" i="2" s="1"/>
  <c r="I25" i="2"/>
  <c r="I26" i="2" s="1"/>
  <c r="H25" i="2"/>
  <c r="H26" i="2" s="1"/>
  <c r="G25" i="2"/>
  <c r="G26" i="2" s="1"/>
  <c r="L19" i="5"/>
  <c r="N18" i="5"/>
  <c r="N19" i="5" s="1"/>
  <c r="M18" i="5"/>
  <c r="M19" i="5" s="1"/>
  <c r="L18" i="5"/>
  <c r="K18" i="5"/>
  <c r="K19" i="5" s="1"/>
  <c r="J18" i="5"/>
  <c r="J19" i="5" s="1"/>
  <c r="I18" i="5"/>
  <c r="I19" i="5" s="1"/>
  <c r="L51" i="4"/>
  <c r="J51" i="4"/>
  <c r="H51" i="4"/>
  <c r="L50" i="4"/>
  <c r="K50" i="4"/>
  <c r="K51" i="4" s="1"/>
  <c r="J50" i="4"/>
  <c r="I50" i="4"/>
  <c r="I51" i="4" s="1"/>
  <c r="H50" i="4"/>
  <c r="J15" i="4"/>
  <c r="J14" i="4"/>
</calcChain>
</file>

<file path=xl/sharedStrings.xml><?xml version="1.0" encoding="utf-8"?>
<sst xmlns="http://schemas.openxmlformats.org/spreadsheetml/2006/main" count="232" uniqueCount="38">
  <si>
    <t>Group Name: BBECA</t>
  </si>
  <si>
    <t>Site Name: 843 Indies Rd</t>
  </si>
  <si>
    <t>City: Ramrod Key</t>
  </si>
  <si>
    <t>County: Monroe</t>
  </si>
  <si>
    <t>Watershed Name:</t>
  </si>
  <si>
    <t>Latitude/Longitude: 24.65/-81.4069</t>
  </si>
  <si>
    <t>Monitoring Events</t>
  </si>
  <si>
    <t>Group_ID</t>
  </si>
  <si>
    <t>Group_name</t>
  </si>
  <si>
    <t>SIte_ID</t>
  </si>
  <si>
    <t>Site_Name</t>
  </si>
  <si>
    <t>Event_ID</t>
  </si>
  <si>
    <t>Event_Date</t>
  </si>
  <si>
    <t>Time_Spent</t>
  </si>
  <si>
    <t>Water_Temp</t>
  </si>
  <si>
    <t>DissolvedOxygen</t>
  </si>
  <si>
    <t>DO_Saturation</t>
  </si>
  <si>
    <t>Salinity</t>
  </si>
  <si>
    <t>BBECA</t>
  </si>
  <si>
    <t>843 Indies Rd</t>
  </si>
  <si>
    <t>Site Name: 603 Indies Rd</t>
  </si>
  <si>
    <t>City: Summerland Key</t>
  </si>
  <si>
    <t>Latitude/Longitude: 24.6535/-81.4069</t>
  </si>
  <si>
    <t>EventDate</t>
  </si>
  <si>
    <t>603 Indies Rd</t>
  </si>
  <si>
    <t>Air_ Temp</t>
  </si>
  <si>
    <t>BBECA water testing</t>
  </si>
  <si>
    <t>by Rick Harty and Edie Primavera</t>
  </si>
  <si>
    <t>Group Name: BIRD LAKE</t>
  </si>
  <si>
    <t>Site Name: 573</t>
  </si>
  <si>
    <t>PH</t>
  </si>
  <si>
    <t>BIRD LAKE</t>
  </si>
  <si>
    <t>DO_ Saturation</t>
  </si>
  <si>
    <t>573 Indies Rd</t>
  </si>
  <si>
    <t>BBECA Water Quality</t>
  </si>
  <si>
    <t>Changes may be primarily due to time of year - rather than the hurricane</t>
  </si>
  <si>
    <t>Average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</si>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</sst>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m/d/yy\ h:m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/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/>
    <xf numFmtId="0" fontId="18" fillId="0" borderId="0" xfId="0" applyFont="1" applyAlignment="1"/>
    <xf numFmtId="0" fontId="0" fillId="0" borderId="10" xfId="0" applyBorder="1"/>
    <xf numFmtId="1" fontId="0" fillId="0" borderId="10" xfId="0" applyNumberFormat="1" applyBorder="1"/>
    <xf numFmtId="2" fontId="0" fillId="0" borderId="10" xfId="0" applyNumberFormat="1" applyBorder="1" applyAlignment="1">
      <alignment wrapText="1"/>
    </xf>
    <xf numFmtId="0" fontId="20" fillId="0" borderId="0" xfId="0" applyFont="1" applyAlignment="1"/>
    <xf numFmtId="1" fontId="0" fillId="0" borderId="10" xfId="0" applyNumberFormat="1" applyBorder="1" applyAlignment="1"/>
    <xf numFmtId="0" fontId="0" fillId="0" borderId="0" xfId="0" applyAlignment="1"/>
    <xf numFmtId="0" fontId="19" fillId="0" borderId="0" xfId="42" applyAlignment="1"/>
    <xf numFmtId="0" fontId="0" fillId="0" borderId="13" xfId="0" applyBorder="1" applyAlignment="1"/>
    <xf numFmtId="164" fontId="0" fillId="0" borderId="10" xfId="0" applyNumberFormat="1" applyBorder="1" applyAlignment="1">
      <alignment wrapText="1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" fontId="0" fillId="0" borderId="12" xfId="0" applyNumberFormat="1" applyBorder="1" applyAlignment="1"/>
    <xf numFmtId="0" fontId="0" fillId="0" borderId="11" xfId="0" applyBorder="1" applyAlignment="1"/>
    <xf numFmtId="0" fontId="0" fillId="0" borderId="12" xfId="0" applyBorder="1" applyAlignment="1"/>
    <xf numFmtId="2" fontId="0" fillId="0" borderId="13" xfId="0" applyNumberFormat="1" applyBorder="1" applyAlignment="1"/>
    <xf numFmtId="0" fontId="0" fillId="0" borderId="10" xfId="0" applyBorder="1" applyAlignment="1"/>
    <xf numFmtId="0" fontId="0" fillId="0" borderId="0" xfId="0"/>
    <xf numFmtId="0" fontId="18" fillId="0" borderId="0" xfId="0" applyFont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/>
    <xf numFmtId="164" fontId="0" fillId="0" borderId="10" xfId="0" applyNumberFormat="1" applyBorder="1" applyAlignment="1"/>
    <xf numFmtId="0" fontId="0" fillId="0" borderId="0" xfId="0" applyAlignment="1">
      <alignment wrapText="1"/>
    </xf>
    <xf numFmtId="165" fontId="0" fillId="0" borderId="10" xfId="0" applyNumberFormat="1" applyBorder="1" applyAlignment="1"/>
    <xf numFmtId="2" fontId="0" fillId="0" borderId="0" xfId="0" applyNumberFormat="1"/>
    <xf numFmtId="2" fontId="0" fillId="0" borderId="10" xfId="0" applyNumberFormat="1" applyBorder="1"/>
    <xf numFmtId="2" fontId="0" fillId="0" borderId="14" xfId="0" applyNumberFormat="1" applyFill="1" applyBorder="1" applyAlignment="1"/>
    <xf numFmtId="2" fontId="0" fillId="0" borderId="0" xfId="0" applyNumberFormat="1" applyFill="1" applyBorder="1" applyAlignment="1"/>
    <xf numFmtId="0" fontId="0" fillId="0" borderId="15" xfId="0" applyFill="1" applyBorder="1" applyAlignment="1">
      <alignment wrapText="1"/>
    </xf>
    <xf numFmtId="14" fontId="0" fillId="0" borderId="0" xfId="0" applyNumberFormat="1"/>
    <xf numFmtId="164" fontId="0" fillId="0" borderId="0" xfId="0" applyNumberFormat="1"/>
    <xf numFmtId="2" fontId="0" fillId="0" borderId="15" xfId="0" applyNumberFormat="1" applyFill="1" applyBorder="1" applyAlignment="1"/>
    <xf numFmtId="2" fontId="0" fillId="0" borderId="15" xfId="0" applyNumberFormat="1" applyFill="1" applyBorder="1" applyAlignment="1">
      <alignment wrapText="1"/>
    </xf>
    <xf numFmtId="14" fontId="0" fillId="0" borderId="10" xfId="0" applyNumberFormat="1" applyBorder="1"/>
    <xf numFmtId="14" fontId="0" fillId="0" borderId="12" xfId="0" applyNumberFormat="1" applyBorder="1" applyAlignment="1"/>
    <xf numFmtId="14" fontId="0" fillId="0" borderId="11" xfId="0" applyNumberFormat="1" applyBorder="1" applyAlignment="1"/>
    <xf numFmtId="14" fontId="0" fillId="0" borderId="13" xfId="0" applyNumberFormat="1" applyBorder="1" applyAlignment="1"/>
    <xf numFmtId="2" fontId="0" fillId="0" borderId="0" xfId="0" applyNumberFormat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</a:t>
            </a:r>
            <a:r>
              <a:rPr lang="en-US" baseline="0"/>
              <a:t> Saturation -      Before Irma</a:t>
            </a:r>
            <a:endParaRPr lang="en-US"/>
          </a:p>
        </c:rich>
      </c:tx>
      <c:layout>
        <c:manualLayout>
          <c:xMode val="edge"/>
          <c:yMode val="edge"/>
          <c:x val="0.22999988286583062"/>
          <c:y val="4.20226043173174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573 Indies Rd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'S-573_Data'!$F$10:$F$15</c15:sqref>
                  </c15:fullRef>
                </c:ext>
              </c:extLst>
              <c:f>'S-573_Data'!$F$10:$F$15</c:f>
              <c:numCache>
                <c:formatCode>[$-409]mmm\-yy;@</c:formatCode>
                <c:ptCount val="6"/>
                <c:pt idx="0">
                  <c:v>42606.472222222219</c:v>
                </c:pt>
                <c:pt idx="1">
                  <c:v>42623.6875</c:v>
                </c:pt>
                <c:pt idx="2">
                  <c:v>42651.479166666664</c:v>
                </c:pt>
                <c:pt idx="3">
                  <c:v>42672.489583333336</c:v>
                </c:pt>
                <c:pt idx="4">
                  <c:v>42708.520833333336</c:v>
                </c:pt>
                <c:pt idx="5">
                  <c:v>42743.583333333336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combined!$K$6:$K$13</c15:sqref>
                  </c15:fullRef>
                </c:ext>
              </c:extLst>
              <c:f>combined!$K$6:$K$11</c:f>
              <c:numCache>
                <c:formatCode>0.00</c:formatCode>
                <c:ptCount val="6"/>
                <c:pt idx="0">
                  <c:v>24.08</c:v>
                </c:pt>
                <c:pt idx="1">
                  <c:v>45.83</c:v>
                </c:pt>
                <c:pt idx="2">
                  <c:v>30.32</c:v>
                </c:pt>
                <c:pt idx="3">
                  <c:v>35.409999999999997</c:v>
                </c:pt>
                <c:pt idx="4">
                  <c:v>42.16</c:v>
                </c:pt>
                <c:pt idx="5">
                  <c:v>52.86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95-431E-BE78-D14267655209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820272"/>
        <c:axId val="514827816"/>
      </c:lineChart>
      <c:dateAx>
        <c:axId val="51482027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827816"/>
        <c:crossesAt val="0"/>
        <c:auto val="0"/>
        <c:lblOffset val="100"/>
        <c:baseTimeUnit val="days"/>
        <c:majorUnit val="1"/>
        <c:majorTimeUnit val="months"/>
      </c:dateAx>
      <c:valAx>
        <c:axId val="51482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8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</a:t>
            </a:r>
            <a:r>
              <a:rPr lang="en-US" baseline="0"/>
              <a:t> Saturation - After Irma</a:t>
            </a:r>
            <a:endParaRPr lang="en-US"/>
          </a:p>
        </c:rich>
      </c:tx>
      <c:layout>
        <c:manualLayout>
          <c:xMode val="edge"/>
          <c:yMode val="edge"/>
          <c:x val="0.28462073764787754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603 Indies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'S-5339_Data'!$F$10:$F$24</c:f>
              <c:numCache>
                <c:formatCode>[$-409]mmm\-yy;@</c:formatCode>
                <c:ptCount val="15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  <c:pt idx="14">
                  <c:v>43813</c:v>
                </c:pt>
              </c:numCache>
            </c:numRef>
          </c:cat>
          <c:val>
            <c:numRef>
              <c:f>'S-5339_Data'!$L$10:$L$24</c:f>
              <c:numCache>
                <c:formatCode>0.00</c:formatCode>
                <c:ptCount val="15"/>
                <c:pt idx="0">
                  <c:v>33.94</c:v>
                </c:pt>
                <c:pt idx="1">
                  <c:v>38.409999999999997</c:v>
                </c:pt>
                <c:pt idx="2">
                  <c:v>29.98</c:v>
                </c:pt>
                <c:pt idx="3">
                  <c:v>34.26</c:v>
                </c:pt>
                <c:pt idx="4">
                  <c:v>24.78</c:v>
                </c:pt>
                <c:pt idx="5">
                  <c:v>19.98</c:v>
                </c:pt>
                <c:pt idx="6">
                  <c:v>26.74</c:v>
                </c:pt>
                <c:pt idx="7">
                  <c:v>21.52</c:v>
                </c:pt>
                <c:pt idx="8">
                  <c:v>21.72</c:v>
                </c:pt>
                <c:pt idx="9">
                  <c:v>31.34</c:v>
                </c:pt>
                <c:pt idx="10">
                  <c:v>19.04</c:v>
                </c:pt>
                <c:pt idx="11">
                  <c:v>36.6</c:v>
                </c:pt>
                <c:pt idx="12">
                  <c:v>21.11</c:v>
                </c:pt>
                <c:pt idx="13">
                  <c:v>24.94</c:v>
                </c:pt>
                <c:pt idx="14">
                  <c:v>24.47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B-4D0B-ACB0-0875BECFC6CA}"/>
            </c:ext>
          </c:extLst>
        </c:ser>
        <c:ser>
          <c:idx val="1"/>
          <c:order val="1"/>
          <c:tx>
            <c:v>843 Indies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'S-5339_Data'!$F$10:$F$24</c:f>
              <c:numCache>
                <c:formatCode>[$-409]mmm\-yy;@</c:formatCode>
                <c:ptCount val="15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  <c:pt idx="14">
                  <c:v>43813</c:v>
                </c:pt>
              </c:numCache>
            </c:numRef>
          </c:cat>
          <c:val>
            <c:numRef>
              <c:f>'S-5341_Data'!$K$10:$K$24</c:f>
              <c:numCache>
                <c:formatCode>0.00</c:formatCode>
                <c:ptCount val="15"/>
                <c:pt idx="0">
                  <c:v>68.760000000000005</c:v>
                </c:pt>
                <c:pt idx="1">
                  <c:v>51.06</c:v>
                </c:pt>
                <c:pt idx="2">
                  <c:v>54.24</c:v>
                </c:pt>
                <c:pt idx="3">
                  <c:v>67.28</c:v>
                </c:pt>
                <c:pt idx="4">
                  <c:v>41.54</c:v>
                </c:pt>
                <c:pt idx="5">
                  <c:v>36.950000000000003</c:v>
                </c:pt>
                <c:pt idx="7">
                  <c:v>27.97</c:v>
                </c:pt>
                <c:pt idx="8">
                  <c:v>30.93</c:v>
                </c:pt>
                <c:pt idx="9">
                  <c:v>39.75</c:v>
                </c:pt>
                <c:pt idx="10">
                  <c:v>24.6</c:v>
                </c:pt>
                <c:pt idx="11">
                  <c:v>34.64</c:v>
                </c:pt>
                <c:pt idx="12">
                  <c:v>30.35</c:v>
                </c:pt>
                <c:pt idx="13">
                  <c:v>79.52</c:v>
                </c:pt>
                <c:pt idx="14">
                  <c:v>39.15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B-4D0B-ACB0-0875BECFC6C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5260616"/>
        <c:axId val="555262256"/>
      </c:lineChart>
      <c:dateAx>
        <c:axId val="555260616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62256"/>
        <c:crosses val="autoZero"/>
        <c:auto val="1"/>
        <c:lblOffset val="100"/>
        <c:baseTimeUnit val="days"/>
      </c:dateAx>
      <c:valAx>
        <c:axId val="55526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60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Dissolved Oxygen -  Before 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573 Indies Rd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'S-573_Data'!$F$10:$F$17</c:f>
              <c:numCache>
                <c:formatCode>[$-409]mmm\-yy;@</c:formatCode>
                <c:ptCount val="8"/>
                <c:pt idx="0">
                  <c:v>42606.472222222219</c:v>
                </c:pt>
                <c:pt idx="1">
                  <c:v>42623.6875</c:v>
                </c:pt>
                <c:pt idx="2">
                  <c:v>42651.479166666664</c:v>
                </c:pt>
                <c:pt idx="3">
                  <c:v>42672.489583333336</c:v>
                </c:pt>
                <c:pt idx="4">
                  <c:v>42708.520833333336</c:v>
                </c:pt>
                <c:pt idx="5">
                  <c:v>42743.583333333336</c:v>
                </c:pt>
                <c:pt idx="6">
                  <c:v>42778.479166666664</c:v>
                </c:pt>
                <c:pt idx="7">
                  <c:v>42806.520833333336</c:v>
                </c:pt>
              </c:numCache>
            </c:numRef>
          </c:cat>
          <c:val>
            <c:numRef>
              <c:f>combined!$J$6:$J$13</c:f>
              <c:numCache>
                <c:formatCode>0.00</c:formatCode>
                <c:ptCount val="8"/>
                <c:pt idx="0">
                  <c:v>1.75</c:v>
                </c:pt>
                <c:pt idx="1">
                  <c:v>3.35</c:v>
                </c:pt>
                <c:pt idx="2">
                  <c:v>2.25</c:v>
                </c:pt>
                <c:pt idx="3">
                  <c:v>2.9</c:v>
                </c:pt>
                <c:pt idx="4">
                  <c:v>3.4</c:v>
                </c:pt>
                <c:pt idx="5">
                  <c:v>4.7</c:v>
                </c:pt>
                <c:pt idx="6">
                  <c:v>3.85</c:v>
                </c:pt>
                <c:pt idx="7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6-4ED1-A279-0AB4B4C131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0313520"/>
        <c:axId val="510312864"/>
      </c:lineChart>
      <c:dateAx>
        <c:axId val="5103135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12864"/>
        <c:crosses val="autoZero"/>
        <c:auto val="1"/>
        <c:lblOffset val="100"/>
        <c:baseTimeUnit val="days"/>
      </c:dateAx>
      <c:valAx>
        <c:axId val="51031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1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Dissolved Oxygen - After 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961220472440943"/>
          <c:y val="0.15319444444444447"/>
          <c:w val="0.8448068678915136"/>
          <c:h val="0.60853674540682412"/>
        </c:manualLayout>
      </c:layout>
      <c:lineChart>
        <c:grouping val="standard"/>
        <c:varyColors val="0"/>
        <c:ser>
          <c:idx val="0"/>
          <c:order val="0"/>
          <c:tx>
            <c:v>603 Indies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'S-5339_Data'!$F$10:$F$24</c:f>
              <c:numCache>
                <c:formatCode>[$-409]mmm\-yy;@</c:formatCode>
                <c:ptCount val="15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  <c:pt idx="14">
                  <c:v>43813</c:v>
                </c:pt>
              </c:numCache>
            </c:numRef>
          </c:cat>
          <c:val>
            <c:numRef>
              <c:f>'S-5339_Data'!$K$10:$K$24</c:f>
              <c:numCache>
                <c:formatCode>0.00</c:formatCode>
                <c:ptCount val="15"/>
                <c:pt idx="0">
                  <c:v>3</c:v>
                </c:pt>
                <c:pt idx="1">
                  <c:v>3.5</c:v>
                </c:pt>
                <c:pt idx="2">
                  <c:v>2.65</c:v>
                </c:pt>
                <c:pt idx="3">
                  <c:v>2.8</c:v>
                </c:pt>
                <c:pt idx="4">
                  <c:v>1.95</c:v>
                </c:pt>
                <c:pt idx="5">
                  <c:v>1.5</c:v>
                </c:pt>
                <c:pt idx="6">
                  <c:v>2</c:v>
                </c:pt>
                <c:pt idx="7">
                  <c:v>1.6</c:v>
                </c:pt>
                <c:pt idx="8">
                  <c:v>1.6</c:v>
                </c:pt>
                <c:pt idx="9">
                  <c:v>2.2000000000000002</c:v>
                </c:pt>
                <c:pt idx="10">
                  <c:v>1.35</c:v>
                </c:pt>
                <c:pt idx="11">
                  <c:v>2.8</c:v>
                </c:pt>
                <c:pt idx="12">
                  <c:v>1.6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50-456E-82DB-4BFE1AA62404}"/>
            </c:ext>
          </c:extLst>
        </c:ser>
        <c:ser>
          <c:idx val="1"/>
          <c:order val="1"/>
          <c:tx>
            <c:v>843 Indies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'S-5339_Data'!$F$10:$F$24</c:f>
              <c:numCache>
                <c:formatCode>[$-409]mmm\-yy;@</c:formatCode>
                <c:ptCount val="15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  <c:pt idx="14">
                  <c:v>43813</c:v>
                </c:pt>
              </c:numCache>
            </c:numRef>
          </c:cat>
          <c:val>
            <c:numRef>
              <c:f>'S-5341_Data'!$J$10:$J$24</c:f>
              <c:numCache>
                <c:formatCode>0.00</c:formatCode>
                <c:ptCount val="15"/>
                <c:pt idx="0">
                  <c:v>5.9</c:v>
                </c:pt>
                <c:pt idx="1">
                  <c:v>4.8</c:v>
                </c:pt>
                <c:pt idx="2">
                  <c:v>4.7</c:v>
                </c:pt>
                <c:pt idx="3">
                  <c:v>5.5</c:v>
                </c:pt>
                <c:pt idx="4">
                  <c:v>3.3</c:v>
                </c:pt>
                <c:pt idx="5">
                  <c:v>2.8</c:v>
                </c:pt>
                <c:pt idx="7">
                  <c:v>2.1</c:v>
                </c:pt>
                <c:pt idx="8">
                  <c:v>2.2999999999999998</c:v>
                </c:pt>
                <c:pt idx="9">
                  <c:v>2.9</c:v>
                </c:pt>
                <c:pt idx="10">
                  <c:v>1.9</c:v>
                </c:pt>
                <c:pt idx="11">
                  <c:v>2.6</c:v>
                </c:pt>
                <c:pt idx="12">
                  <c:v>2.2999999999999998</c:v>
                </c:pt>
                <c:pt idx="13">
                  <c:v>6.5</c:v>
                </c:pt>
                <c:pt idx="14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0-456E-82DB-4BFE1AA6240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5261600"/>
        <c:axId val="557122584"/>
      </c:lineChart>
      <c:dateAx>
        <c:axId val="555261600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122584"/>
        <c:crosses val="autoZero"/>
        <c:auto val="1"/>
        <c:lblOffset val="100"/>
        <c:baseTimeUnit val="days"/>
      </c:dateAx>
      <c:valAx>
        <c:axId val="55712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6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Dissolved Oxygen - After 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575698200075381E-2"/>
          <c:y val="0.31654293866098515"/>
          <c:w val="0.8448068678915136"/>
          <c:h val="0.60853674540682412"/>
        </c:manualLayout>
      </c:layout>
      <c:lineChart>
        <c:grouping val="standard"/>
        <c:varyColors val="0"/>
        <c:ser>
          <c:idx val="0"/>
          <c:order val="0"/>
          <c:tx>
            <c:v>603 Indies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'S-5339_Data'!$F$10:$F$23</c:f>
              <c:numCache>
                <c:formatCode>[$-409]mmm\-yy;@</c:formatCode>
                <c:ptCount val="14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</c:numCache>
            </c:numRef>
          </c:cat>
          <c:val>
            <c:numRef>
              <c:f>combined!$J$21:$J$46</c:f>
              <c:numCache>
                <c:formatCode>0.00</c:formatCode>
                <c:ptCount val="26"/>
                <c:pt idx="0">
                  <c:v>3</c:v>
                </c:pt>
                <c:pt idx="1">
                  <c:v>5.9</c:v>
                </c:pt>
                <c:pt idx="2">
                  <c:v>3.5</c:v>
                </c:pt>
                <c:pt idx="3">
                  <c:v>4.8</c:v>
                </c:pt>
                <c:pt idx="4">
                  <c:v>2.65</c:v>
                </c:pt>
                <c:pt idx="5">
                  <c:v>4.7</c:v>
                </c:pt>
                <c:pt idx="6">
                  <c:v>2.8</c:v>
                </c:pt>
                <c:pt idx="7">
                  <c:v>5.5</c:v>
                </c:pt>
                <c:pt idx="8">
                  <c:v>3.3</c:v>
                </c:pt>
                <c:pt idx="9">
                  <c:v>1.95</c:v>
                </c:pt>
                <c:pt idx="10">
                  <c:v>2.8</c:v>
                </c:pt>
                <c:pt idx="11">
                  <c:v>1.5</c:v>
                </c:pt>
                <c:pt idx="12">
                  <c:v>2</c:v>
                </c:pt>
                <c:pt idx="13">
                  <c:v>1.6</c:v>
                </c:pt>
                <c:pt idx="14">
                  <c:v>2.1</c:v>
                </c:pt>
                <c:pt idx="15">
                  <c:v>1.6</c:v>
                </c:pt>
                <c:pt idx="16">
                  <c:v>2.2999999999999998</c:v>
                </c:pt>
                <c:pt idx="17">
                  <c:v>2.9</c:v>
                </c:pt>
                <c:pt idx="18">
                  <c:v>2.2000000000000002</c:v>
                </c:pt>
                <c:pt idx="19">
                  <c:v>1.35</c:v>
                </c:pt>
                <c:pt idx="20">
                  <c:v>1.9</c:v>
                </c:pt>
                <c:pt idx="21">
                  <c:v>2.8</c:v>
                </c:pt>
                <c:pt idx="22">
                  <c:v>2.6</c:v>
                </c:pt>
                <c:pt idx="23">
                  <c:v>1.6</c:v>
                </c:pt>
                <c:pt idx="24">
                  <c:v>2.2999999999999998</c:v>
                </c:pt>
                <c:pt idx="2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C-43AB-9B06-03CE78557724}"/>
            </c:ext>
          </c:extLst>
        </c:ser>
        <c:ser>
          <c:idx val="1"/>
          <c:order val="1"/>
          <c:tx>
            <c:v>843 Indies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'S-5339_Data'!$F$10:$F$23</c:f>
              <c:numCache>
                <c:formatCode>[$-409]mmm\-yy;@</c:formatCode>
                <c:ptCount val="14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</c:numCache>
            </c:numRef>
          </c:cat>
          <c:val>
            <c:numRef>
              <c:f>'S-5341_Data'!$J$10:$J$23</c:f>
              <c:numCache>
                <c:formatCode>0.00</c:formatCode>
                <c:ptCount val="14"/>
                <c:pt idx="0">
                  <c:v>5.9</c:v>
                </c:pt>
                <c:pt idx="1">
                  <c:v>4.8</c:v>
                </c:pt>
                <c:pt idx="2">
                  <c:v>4.7</c:v>
                </c:pt>
                <c:pt idx="3">
                  <c:v>5.5</c:v>
                </c:pt>
                <c:pt idx="4">
                  <c:v>3.3</c:v>
                </c:pt>
                <c:pt idx="5">
                  <c:v>2.8</c:v>
                </c:pt>
                <c:pt idx="7">
                  <c:v>2.1</c:v>
                </c:pt>
                <c:pt idx="8">
                  <c:v>2.2999999999999998</c:v>
                </c:pt>
                <c:pt idx="9">
                  <c:v>2.9</c:v>
                </c:pt>
                <c:pt idx="10">
                  <c:v>1.9</c:v>
                </c:pt>
                <c:pt idx="11">
                  <c:v>2.6</c:v>
                </c:pt>
                <c:pt idx="12">
                  <c:v>2.2999999999999998</c:v>
                </c:pt>
                <c:pt idx="13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FC-43AB-9B06-03CE785577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5261600"/>
        <c:axId val="557122584"/>
      </c:lineChart>
      <c:dateAx>
        <c:axId val="555261600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122584"/>
        <c:crosses val="autoZero"/>
        <c:auto val="1"/>
        <c:lblOffset val="100"/>
        <c:baseTimeUnit val="days"/>
      </c:dateAx>
      <c:valAx>
        <c:axId val="55712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6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</a:t>
            </a:r>
            <a:r>
              <a:rPr lang="en-US" baseline="0"/>
              <a:t> Saturation - After Irma</a:t>
            </a:r>
            <a:endParaRPr lang="en-US"/>
          </a:p>
        </c:rich>
      </c:tx>
      <c:layout>
        <c:manualLayout>
          <c:xMode val="edge"/>
          <c:yMode val="edge"/>
          <c:x val="0.28462072675698147"/>
          <c:y val="4.6216624208126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603 Indies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'S-5339_Data'!$F$10:$F$23</c:f>
              <c:numCache>
                <c:formatCode>[$-409]mmm\-yy;@</c:formatCode>
                <c:ptCount val="14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</c:numCache>
            </c:numRef>
          </c:cat>
          <c:val>
            <c:numRef>
              <c:f>'S-5339_Data'!$L$10:$L$23</c:f>
              <c:numCache>
                <c:formatCode>0.00</c:formatCode>
                <c:ptCount val="14"/>
                <c:pt idx="0">
                  <c:v>33.94</c:v>
                </c:pt>
                <c:pt idx="1">
                  <c:v>38.409999999999997</c:v>
                </c:pt>
                <c:pt idx="2">
                  <c:v>29.98</c:v>
                </c:pt>
                <c:pt idx="3">
                  <c:v>34.26</c:v>
                </c:pt>
                <c:pt idx="4">
                  <c:v>24.78</c:v>
                </c:pt>
                <c:pt idx="5">
                  <c:v>19.98</c:v>
                </c:pt>
                <c:pt idx="6">
                  <c:v>26.74</c:v>
                </c:pt>
                <c:pt idx="7">
                  <c:v>21.52</c:v>
                </c:pt>
                <c:pt idx="8">
                  <c:v>21.72</c:v>
                </c:pt>
                <c:pt idx="9">
                  <c:v>31.34</c:v>
                </c:pt>
                <c:pt idx="10">
                  <c:v>19.04</c:v>
                </c:pt>
                <c:pt idx="11">
                  <c:v>36.6</c:v>
                </c:pt>
                <c:pt idx="12">
                  <c:v>21.11</c:v>
                </c:pt>
                <c:pt idx="13">
                  <c:v>24.94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BA-4809-BE1C-90C738D1C3F4}"/>
            </c:ext>
          </c:extLst>
        </c:ser>
        <c:ser>
          <c:idx val="1"/>
          <c:order val="1"/>
          <c:tx>
            <c:v>843 Indies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'S-5339_Data'!$F$10:$F$23</c:f>
              <c:numCache>
                <c:formatCode>[$-409]mmm\-yy;@</c:formatCode>
                <c:ptCount val="14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</c:numCache>
            </c:numRef>
          </c:cat>
          <c:val>
            <c:numRef>
              <c:f>'S-5341_Data'!$K$10:$K$23</c:f>
              <c:numCache>
                <c:formatCode>0.00</c:formatCode>
                <c:ptCount val="14"/>
                <c:pt idx="0">
                  <c:v>68.760000000000005</c:v>
                </c:pt>
                <c:pt idx="1">
                  <c:v>51.06</c:v>
                </c:pt>
                <c:pt idx="2">
                  <c:v>54.24</c:v>
                </c:pt>
                <c:pt idx="3">
                  <c:v>67.28</c:v>
                </c:pt>
                <c:pt idx="4">
                  <c:v>41.54</c:v>
                </c:pt>
                <c:pt idx="5">
                  <c:v>36.950000000000003</c:v>
                </c:pt>
                <c:pt idx="7">
                  <c:v>27.97</c:v>
                </c:pt>
                <c:pt idx="8">
                  <c:v>30.93</c:v>
                </c:pt>
                <c:pt idx="9">
                  <c:v>39.75</c:v>
                </c:pt>
                <c:pt idx="10">
                  <c:v>24.6</c:v>
                </c:pt>
                <c:pt idx="11">
                  <c:v>34.64</c:v>
                </c:pt>
                <c:pt idx="12">
                  <c:v>30.35</c:v>
                </c:pt>
                <c:pt idx="13">
                  <c:v>79.52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BA-4809-BE1C-90C738D1C3F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5260616"/>
        <c:axId val="555262256"/>
      </c:lineChart>
      <c:dateAx>
        <c:axId val="555260616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62256"/>
        <c:crosses val="autoZero"/>
        <c:auto val="1"/>
        <c:lblOffset val="100"/>
        <c:baseTimeUnit val="days"/>
      </c:dateAx>
      <c:valAx>
        <c:axId val="55526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60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</a:t>
            </a:r>
            <a:r>
              <a:rPr lang="en-US" baseline="0"/>
              <a:t> Saturation - Before Irma</a:t>
            </a:r>
            <a:endParaRPr lang="en-US"/>
          </a:p>
        </c:rich>
      </c:tx>
      <c:layout>
        <c:manualLayout>
          <c:xMode val="edge"/>
          <c:yMode val="edge"/>
          <c:x val="0.158374507439972"/>
          <c:y val="3.0360689785039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573 Indies Rd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'S-573_Data'!$F$10:$F$15</c15:sqref>
                  </c15:fullRef>
                </c:ext>
              </c:extLst>
              <c:f>'S-573_Data'!$F$10:$F$15</c:f>
              <c:numCache>
                <c:formatCode>[$-409]mmm\-yy;@</c:formatCode>
                <c:ptCount val="6"/>
                <c:pt idx="0">
                  <c:v>42606.472222222219</c:v>
                </c:pt>
                <c:pt idx="1">
                  <c:v>42623.6875</c:v>
                </c:pt>
                <c:pt idx="2">
                  <c:v>42651.479166666664</c:v>
                </c:pt>
                <c:pt idx="3">
                  <c:v>42672.489583333336</c:v>
                </c:pt>
                <c:pt idx="4">
                  <c:v>42708.520833333336</c:v>
                </c:pt>
                <c:pt idx="5">
                  <c:v>42743.583333333336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combined!$K$6:$K$13</c15:sqref>
                  </c15:fullRef>
                </c:ext>
              </c:extLst>
              <c:f>combined!$K$6:$K$11</c:f>
              <c:numCache>
                <c:formatCode>0.00</c:formatCode>
                <c:ptCount val="6"/>
                <c:pt idx="0">
                  <c:v>24.08</c:v>
                </c:pt>
                <c:pt idx="1">
                  <c:v>45.83</c:v>
                </c:pt>
                <c:pt idx="2">
                  <c:v>30.32</c:v>
                </c:pt>
                <c:pt idx="3">
                  <c:v>35.409999999999997</c:v>
                </c:pt>
                <c:pt idx="4">
                  <c:v>42.16</c:v>
                </c:pt>
                <c:pt idx="5">
                  <c:v>52.86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1-40C8-B003-F85031F803CD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820272"/>
        <c:axId val="514827816"/>
      </c:lineChart>
      <c:dateAx>
        <c:axId val="51482027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827816"/>
        <c:crossesAt val="0"/>
        <c:auto val="0"/>
        <c:lblOffset val="100"/>
        <c:baseTimeUnit val="days"/>
        <c:majorUnit val="1"/>
        <c:majorTimeUnit val="months"/>
      </c:dateAx>
      <c:valAx>
        <c:axId val="51482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82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Dissolved Oxygen -  Before Irma</a:t>
            </a:r>
          </a:p>
        </c:rich>
      </c:tx>
      <c:layout>
        <c:manualLayout>
          <c:xMode val="edge"/>
          <c:yMode val="edge"/>
          <c:x val="0.23886222555513895"/>
          <c:y val="4.5434681384824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889888763904511"/>
          <c:y val="0.20683264956568737"/>
          <c:w val="0.74009790442861312"/>
          <c:h val="0.67533191259369008"/>
        </c:manualLayout>
      </c:layout>
      <c:lineChart>
        <c:grouping val="standard"/>
        <c:varyColors val="0"/>
        <c:ser>
          <c:idx val="0"/>
          <c:order val="0"/>
          <c:tx>
            <c:v>573 Indies Rd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'S-573_Data'!$F$10:$F$17</c:f>
              <c:numCache>
                <c:formatCode>[$-409]mmm\-yy;@</c:formatCode>
                <c:ptCount val="8"/>
                <c:pt idx="0">
                  <c:v>42606.472222222219</c:v>
                </c:pt>
                <c:pt idx="1">
                  <c:v>42623.6875</c:v>
                </c:pt>
                <c:pt idx="2">
                  <c:v>42651.479166666664</c:v>
                </c:pt>
                <c:pt idx="3">
                  <c:v>42672.489583333336</c:v>
                </c:pt>
                <c:pt idx="4">
                  <c:v>42708.520833333336</c:v>
                </c:pt>
                <c:pt idx="5">
                  <c:v>42743.583333333336</c:v>
                </c:pt>
                <c:pt idx="6">
                  <c:v>42778.479166666664</c:v>
                </c:pt>
                <c:pt idx="7">
                  <c:v>42806.520833333336</c:v>
                </c:pt>
              </c:numCache>
            </c:numRef>
          </c:cat>
          <c:val>
            <c:numRef>
              <c:f>combined!$J$6:$J$13</c:f>
              <c:numCache>
                <c:formatCode>0.00</c:formatCode>
                <c:ptCount val="8"/>
                <c:pt idx="0">
                  <c:v>1.75</c:v>
                </c:pt>
                <c:pt idx="1">
                  <c:v>3.35</c:v>
                </c:pt>
                <c:pt idx="2">
                  <c:v>2.25</c:v>
                </c:pt>
                <c:pt idx="3">
                  <c:v>2.9</c:v>
                </c:pt>
                <c:pt idx="4">
                  <c:v>3.4</c:v>
                </c:pt>
                <c:pt idx="5">
                  <c:v>4.7</c:v>
                </c:pt>
                <c:pt idx="6">
                  <c:v>3.85</c:v>
                </c:pt>
                <c:pt idx="7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ED-4D96-B842-A1CC949A8A6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0313520"/>
        <c:axId val="510312864"/>
      </c:lineChart>
      <c:dateAx>
        <c:axId val="5103135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12864"/>
        <c:crosses val="autoZero"/>
        <c:auto val="1"/>
        <c:lblOffset val="100"/>
        <c:baseTimeUnit val="days"/>
      </c:dateAx>
      <c:valAx>
        <c:axId val="51031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1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6</xdr:row>
      <xdr:rowOff>180975</xdr:rowOff>
    </xdr:from>
    <xdr:to>
      <xdr:col>5</xdr:col>
      <xdr:colOff>9524</xdr:colOff>
      <xdr:row>24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3AE3CC-49D7-499B-A593-20BDCF173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590550</xdr:colOff>
      <xdr:row>4</xdr:row>
      <xdr:rowOff>152399</xdr:rowOff>
    </xdr:from>
    <xdr:to>
      <xdr:col>13</xdr:col>
      <xdr:colOff>314325</xdr:colOff>
      <xdr:row>23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2B2A37-7EEF-49C6-AC9D-DEB38E10F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27</xdr:row>
      <xdr:rowOff>190499</xdr:rowOff>
    </xdr:from>
    <xdr:to>
      <xdr:col>4</xdr:col>
      <xdr:colOff>600075</xdr:colOff>
      <xdr:row>42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241DAFC-C4CD-432F-8FF2-8F37AC73E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13</xdr:col>
      <xdr:colOff>400051</xdr:colOff>
      <xdr:row>43</xdr:row>
      <xdr:rowOff>61913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F47E2EC-39D9-4F8B-99B3-D5F1081D2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219075</xdr:colOff>
      <xdr:row>19</xdr:row>
      <xdr:rowOff>19050</xdr:rowOff>
    </xdr:from>
    <xdr:to>
      <xdr:col>25</xdr:col>
      <xdr:colOff>495301</xdr:colOff>
      <xdr:row>41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5586EF-8848-4BAB-BE4A-6AB87CDED3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133350</xdr:colOff>
      <xdr:row>4</xdr:row>
      <xdr:rowOff>71436</xdr:rowOff>
    </xdr:from>
    <xdr:to>
      <xdr:col>25</xdr:col>
      <xdr:colOff>466725</xdr:colOff>
      <xdr:row>15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930F09-D3D7-4B4F-8E50-F86E1931DF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161926</xdr:colOff>
      <xdr:row>4</xdr:row>
      <xdr:rowOff>619125</xdr:rowOff>
    </xdr:from>
    <xdr:to>
      <xdr:col>18</xdr:col>
      <xdr:colOff>28575</xdr:colOff>
      <xdr:row>16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E73B4E-019E-4116-8788-F5456E1AAB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85725</xdr:colOff>
      <xdr:row>26</xdr:row>
      <xdr:rowOff>104774</xdr:rowOff>
    </xdr:from>
    <xdr:to>
      <xdr:col>18</xdr:col>
      <xdr:colOff>47625</xdr:colOff>
      <xdr:row>42</xdr:row>
      <xdr:rowOff>114299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364F859-2F52-4D42-B1A1-F469AA6F37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about:blank" TargetMode="External"/><Relationship Id="rId1" Type="http://schemas.openxmlformats.org/officeDocument/2006/relationships/hyperlink" Target="https://aas.gaepd.org/Group.aspx?id=2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2E507-22B1-4DFA-BE15-8BA97E5A5B21}">
  <dimension ref="A1:A3"/>
  <sheetViews>
    <sheetView tabSelected="1" topLeftCell="A13" workbookViewId="0">
      <selection activeCell="R32" sqref="R32"/>
    </sheetView>
  </sheetViews>
  <sheetFormatPr defaultRowHeight="14.5" x14ac:dyDescent="0.35"/>
  <sheetData>
    <row r="1" spans="1:1" x14ac:dyDescent="0.35">
      <c r="A1" t="s">
        <v>34</v>
      </c>
    </row>
    <row r="3" spans="1:1" x14ac:dyDescent="0.35">
      <c r="A3" t="s">
        <v>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opLeftCell="C19" zoomScaleNormal="100" workbookViewId="0">
      <selection activeCell="L52" sqref="L52"/>
    </sheetView>
  </sheetViews>
  <sheetFormatPr defaultRowHeight="14.5" x14ac:dyDescent="0.35"/>
  <cols>
    <col min="4" max="4" width="14.453125" customWidth="1"/>
    <col min="6" max="6" width="16.1796875" customWidth="1"/>
    <col min="7" max="7" width="6.453125" customWidth="1"/>
    <col min="9" max="9" width="7.81640625" customWidth="1"/>
    <col min="10" max="10" width="10" customWidth="1"/>
    <col min="13" max="13" width="3.453125" customWidth="1"/>
    <col min="14" max="14" width="3.54296875" customWidth="1"/>
  </cols>
  <sheetData>
    <row r="1" spans="1:12" x14ac:dyDescent="0.35">
      <c r="A1" t="s">
        <v>26</v>
      </c>
    </row>
    <row r="2" spans="1:12" x14ac:dyDescent="0.35">
      <c r="A2" t="s">
        <v>27</v>
      </c>
    </row>
    <row r="5" spans="1:12" s="22" customFormat="1" ht="50.25" customHeight="1" x14ac:dyDescent="0.35">
      <c r="A5" s="24" t="s">
        <v>7</v>
      </c>
      <c r="B5" s="24" t="s">
        <v>8</v>
      </c>
      <c r="C5" s="24" t="s">
        <v>9</v>
      </c>
      <c r="D5" s="24" t="s">
        <v>10</v>
      </c>
      <c r="E5" s="24" t="s">
        <v>11</v>
      </c>
      <c r="F5" s="24" t="s">
        <v>12</v>
      </c>
      <c r="G5" s="24" t="s">
        <v>13</v>
      </c>
      <c r="H5" s="24" t="s">
        <v>25</v>
      </c>
      <c r="I5" s="24" t="s">
        <v>14</v>
      </c>
      <c r="J5" s="24" t="s">
        <v>15</v>
      </c>
      <c r="K5" s="24" t="s">
        <v>16</v>
      </c>
      <c r="L5" s="24" t="s">
        <v>17</v>
      </c>
    </row>
    <row r="6" spans="1:12" s="22" customFormat="1" x14ac:dyDescent="0.35">
      <c r="A6" s="21">
        <v>2306</v>
      </c>
      <c r="B6" s="21" t="s">
        <v>31</v>
      </c>
      <c r="C6" s="21">
        <v>4419</v>
      </c>
      <c r="D6" s="21" t="s">
        <v>33</v>
      </c>
      <c r="E6" s="21">
        <v>54079</v>
      </c>
      <c r="F6" s="29">
        <v>42606.472222222219</v>
      </c>
      <c r="G6" s="21">
        <v>30</v>
      </c>
      <c r="H6" s="4">
        <v>29.4</v>
      </c>
      <c r="I6" s="4">
        <v>31.2</v>
      </c>
      <c r="J6" s="4">
        <v>1.75</v>
      </c>
      <c r="K6" s="4">
        <v>24.08</v>
      </c>
      <c r="L6" s="4">
        <v>30.5</v>
      </c>
    </row>
    <row r="7" spans="1:12" s="22" customFormat="1" x14ac:dyDescent="0.35">
      <c r="A7" s="21">
        <v>2306</v>
      </c>
      <c r="B7" s="21" t="s">
        <v>31</v>
      </c>
      <c r="C7" s="21">
        <v>4419</v>
      </c>
      <c r="D7" s="21" t="s">
        <v>33</v>
      </c>
      <c r="E7" s="21">
        <v>54408</v>
      </c>
      <c r="F7" s="29">
        <v>42623.6875</v>
      </c>
      <c r="G7" s="21">
        <v>90</v>
      </c>
      <c r="H7" s="4">
        <v>27.8</v>
      </c>
      <c r="I7" s="4">
        <v>30.9</v>
      </c>
      <c r="J7" s="4">
        <v>3.35</v>
      </c>
      <c r="K7" s="4">
        <v>45.83</v>
      </c>
      <c r="L7" s="4">
        <v>39</v>
      </c>
    </row>
    <row r="8" spans="1:12" s="22" customFormat="1" x14ac:dyDescent="0.35">
      <c r="A8" s="21">
        <v>2306</v>
      </c>
      <c r="B8" s="21" t="s">
        <v>31</v>
      </c>
      <c r="C8" s="21">
        <v>4419</v>
      </c>
      <c r="D8" s="21" t="s">
        <v>33</v>
      </c>
      <c r="E8" s="21">
        <v>54651</v>
      </c>
      <c r="F8" s="29">
        <v>42651.479166666664</v>
      </c>
      <c r="G8" s="21">
        <v>60</v>
      </c>
      <c r="H8" s="4">
        <v>29.2</v>
      </c>
      <c r="I8" s="4">
        <v>30.1</v>
      </c>
      <c r="J8" s="4">
        <v>2.25</v>
      </c>
      <c r="K8" s="4">
        <v>30.32</v>
      </c>
      <c r="L8" s="4">
        <v>35.5</v>
      </c>
    </row>
    <row r="9" spans="1:12" s="22" customFormat="1" x14ac:dyDescent="0.35">
      <c r="A9" s="21">
        <v>2306</v>
      </c>
      <c r="B9" s="21" t="s">
        <v>31</v>
      </c>
      <c r="C9" s="21">
        <v>4419</v>
      </c>
      <c r="D9" s="21" t="s">
        <v>33</v>
      </c>
      <c r="E9" s="21">
        <v>54871</v>
      </c>
      <c r="F9" s="29">
        <v>42672.489583333336</v>
      </c>
      <c r="G9" s="21">
        <v>53</v>
      </c>
      <c r="H9" s="4">
        <v>25.7</v>
      </c>
      <c r="I9" s="4">
        <v>24.9</v>
      </c>
      <c r="J9" s="4">
        <v>2.9</v>
      </c>
      <c r="K9" s="4">
        <v>35.409999999999997</v>
      </c>
      <c r="L9" s="4">
        <v>39</v>
      </c>
    </row>
    <row r="10" spans="1:12" s="22" customFormat="1" x14ac:dyDescent="0.35">
      <c r="A10" s="21">
        <v>2306</v>
      </c>
      <c r="B10" s="21" t="s">
        <v>31</v>
      </c>
      <c r="C10" s="21">
        <v>4419</v>
      </c>
      <c r="D10" s="21" t="s">
        <v>33</v>
      </c>
      <c r="E10" s="21">
        <v>56423</v>
      </c>
      <c r="F10" s="29">
        <v>42708.520833333336</v>
      </c>
      <c r="G10" s="21">
        <v>55</v>
      </c>
      <c r="H10" s="4">
        <v>26.3</v>
      </c>
      <c r="I10" s="4">
        <v>25.7</v>
      </c>
      <c r="J10" s="4">
        <v>3.4</v>
      </c>
      <c r="K10" s="4">
        <v>42.16</v>
      </c>
      <c r="L10" s="4">
        <v>35.5</v>
      </c>
    </row>
    <row r="11" spans="1:12" s="22" customFormat="1" x14ac:dyDescent="0.35">
      <c r="A11" s="21">
        <v>2306</v>
      </c>
      <c r="B11" s="21" t="s">
        <v>31</v>
      </c>
      <c r="C11" s="21">
        <v>4419</v>
      </c>
      <c r="D11" s="21" t="s">
        <v>33</v>
      </c>
      <c r="E11" s="21">
        <v>56424</v>
      </c>
      <c r="F11" s="29">
        <v>42743.583333333336</v>
      </c>
      <c r="G11" s="21">
        <v>35</v>
      </c>
      <c r="H11" s="4">
        <v>18.100000000000001</v>
      </c>
      <c r="I11" s="4">
        <v>20.7</v>
      </c>
      <c r="J11" s="4">
        <v>4.7</v>
      </c>
      <c r="K11" s="4">
        <v>52.86</v>
      </c>
      <c r="L11" s="4">
        <v>39.5</v>
      </c>
    </row>
    <row r="12" spans="1:12" s="22" customFormat="1" x14ac:dyDescent="0.35">
      <c r="A12" s="21">
        <v>2306</v>
      </c>
      <c r="B12" s="21" t="s">
        <v>31</v>
      </c>
      <c r="C12" s="21">
        <v>4419</v>
      </c>
      <c r="D12" s="21" t="s">
        <v>33</v>
      </c>
      <c r="E12" s="21">
        <v>56898</v>
      </c>
      <c r="F12" s="29">
        <v>42778.479166666664</v>
      </c>
      <c r="G12" s="21">
        <v>58</v>
      </c>
      <c r="H12" s="4">
        <v>25.1</v>
      </c>
      <c r="I12" s="4"/>
      <c r="J12" s="4">
        <v>3.85</v>
      </c>
      <c r="K12" s="4"/>
      <c r="L12" s="4">
        <v>39.5</v>
      </c>
    </row>
    <row r="13" spans="1:12" s="22" customFormat="1" x14ac:dyDescent="0.35">
      <c r="A13" s="21">
        <v>2306</v>
      </c>
      <c r="B13" s="21" t="s">
        <v>31</v>
      </c>
      <c r="C13" s="21">
        <v>4419</v>
      </c>
      <c r="D13" s="21" t="s">
        <v>33</v>
      </c>
      <c r="E13" s="21">
        <v>57285</v>
      </c>
      <c r="F13" s="29">
        <v>42806.520833333336</v>
      </c>
      <c r="G13" s="21">
        <v>55</v>
      </c>
      <c r="H13" s="4">
        <v>26.8</v>
      </c>
      <c r="I13" s="4"/>
      <c r="J13" s="4">
        <v>3.85</v>
      </c>
      <c r="K13" s="4"/>
      <c r="L13" s="4">
        <v>38</v>
      </c>
    </row>
    <row r="14" spans="1:12" s="22" customFormat="1" x14ac:dyDescent="0.35">
      <c r="J14" s="30">
        <f>SUM(J6:J13)</f>
        <v>26.050000000000004</v>
      </c>
    </row>
    <row r="15" spans="1:12" s="22" customFormat="1" x14ac:dyDescent="0.35">
      <c r="J15" s="22">
        <f>J14/8</f>
        <v>3.2562500000000005</v>
      </c>
    </row>
    <row r="16" spans="1:12" s="22" customFormat="1" x14ac:dyDescent="0.35"/>
    <row r="17" spans="1:12" x14ac:dyDescent="0.3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x14ac:dyDescent="0.3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x14ac:dyDescent="0.3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29" x14ac:dyDescent="0.35">
      <c r="A20" s="24" t="s">
        <v>7</v>
      </c>
      <c r="B20" s="24" t="s">
        <v>8</v>
      </c>
      <c r="C20" s="24" t="s">
        <v>9</v>
      </c>
      <c r="D20" s="24" t="s">
        <v>10</v>
      </c>
      <c r="E20" s="24" t="s">
        <v>11</v>
      </c>
      <c r="F20" s="24" t="s">
        <v>12</v>
      </c>
      <c r="G20" s="24" t="s">
        <v>13</v>
      </c>
      <c r="H20" s="24" t="s">
        <v>25</v>
      </c>
      <c r="I20" s="24" t="s">
        <v>14</v>
      </c>
      <c r="J20" s="24" t="s">
        <v>15</v>
      </c>
      <c r="K20" s="24" t="s">
        <v>16</v>
      </c>
      <c r="L20" s="24" t="s">
        <v>17</v>
      </c>
    </row>
    <row r="21" spans="1:12" x14ac:dyDescent="0.35">
      <c r="A21" s="21">
        <v>2670</v>
      </c>
      <c r="B21" s="21" t="s">
        <v>18</v>
      </c>
      <c r="C21" s="21">
        <v>5339</v>
      </c>
      <c r="D21" s="21" t="s">
        <v>24</v>
      </c>
      <c r="E21" s="21">
        <v>72956</v>
      </c>
      <c r="F21" s="26">
        <v>43477.583333333336</v>
      </c>
      <c r="G21" s="21">
        <v>30</v>
      </c>
      <c r="H21" s="4">
        <v>26.5</v>
      </c>
      <c r="I21" s="4">
        <v>21</v>
      </c>
      <c r="J21" s="4">
        <v>3</v>
      </c>
      <c r="K21" s="4">
        <v>33.94</v>
      </c>
      <c r="L21" s="4">
        <v>40</v>
      </c>
    </row>
    <row r="22" spans="1:12" x14ac:dyDescent="0.35">
      <c r="A22" s="21">
        <v>2670</v>
      </c>
      <c r="B22" s="21" t="s">
        <v>18</v>
      </c>
      <c r="C22" s="21">
        <v>5341</v>
      </c>
      <c r="D22" s="21" t="s">
        <v>19</v>
      </c>
      <c r="E22" s="21">
        <v>73013</v>
      </c>
      <c r="F22" s="26">
        <v>43478.592361111114</v>
      </c>
      <c r="G22" s="10">
        <v>45</v>
      </c>
      <c r="H22" s="4">
        <v>27</v>
      </c>
      <c r="I22" s="4">
        <v>22.5</v>
      </c>
      <c r="J22" s="4">
        <v>5.9</v>
      </c>
      <c r="K22" s="4">
        <v>68.760000000000005</v>
      </c>
      <c r="L22" s="4">
        <v>40</v>
      </c>
    </row>
    <row r="23" spans="1:12" x14ac:dyDescent="0.35">
      <c r="A23" s="21">
        <v>2670</v>
      </c>
      <c r="B23" s="21" t="s">
        <v>18</v>
      </c>
      <c r="C23" s="21">
        <v>5339</v>
      </c>
      <c r="D23" s="21" t="s">
        <v>24</v>
      </c>
      <c r="E23" s="21">
        <v>72957</v>
      </c>
      <c r="F23" s="26">
        <v>43487.4375</v>
      </c>
      <c r="G23" s="21">
        <v>30</v>
      </c>
      <c r="H23" s="4">
        <v>23</v>
      </c>
      <c r="I23" s="4">
        <v>19.5</v>
      </c>
      <c r="J23" s="4">
        <v>3.5</v>
      </c>
      <c r="K23" s="4">
        <v>38.409999999999997</v>
      </c>
      <c r="L23" s="4">
        <v>40</v>
      </c>
    </row>
    <row r="24" spans="1:12" x14ac:dyDescent="0.35">
      <c r="A24" s="21">
        <v>2670</v>
      </c>
      <c r="B24" s="21" t="s">
        <v>18</v>
      </c>
      <c r="C24" s="21">
        <v>5341</v>
      </c>
      <c r="D24" s="21" t="s">
        <v>19</v>
      </c>
      <c r="E24" s="21">
        <v>73014</v>
      </c>
      <c r="F24" s="26">
        <v>43487.46875</v>
      </c>
      <c r="G24" s="10">
        <v>45</v>
      </c>
      <c r="H24" s="4">
        <v>23</v>
      </c>
      <c r="I24" s="4">
        <v>18</v>
      </c>
      <c r="J24" s="4">
        <v>4.8</v>
      </c>
      <c r="K24" s="4">
        <v>51.06</v>
      </c>
      <c r="L24" s="4">
        <v>40</v>
      </c>
    </row>
    <row r="25" spans="1:12" x14ac:dyDescent="0.35">
      <c r="A25" s="21">
        <v>2670</v>
      </c>
      <c r="B25" s="21" t="s">
        <v>18</v>
      </c>
      <c r="C25" s="21">
        <v>5339</v>
      </c>
      <c r="D25" s="21" t="s">
        <v>24</v>
      </c>
      <c r="E25" s="21">
        <v>72958</v>
      </c>
      <c r="F25" s="26">
        <v>43506.5</v>
      </c>
      <c r="G25" s="21">
        <v>30</v>
      </c>
      <c r="H25" s="4">
        <v>25.5</v>
      </c>
      <c r="I25" s="4">
        <v>21</v>
      </c>
      <c r="J25" s="4">
        <v>2.65</v>
      </c>
      <c r="K25" s="4">
        <v>29.98</v>
      </c>
      <c r="L25" s="4">
        <v>40</v>
      </c>
    </row>
    <row r="26" spans="1:12" x14ac:dyDescent="0.35">
      <c r="A26" s="21">
        <v>2670</v>
      </c>
      <c r="B26" s="21" t="s">
        <v>18</v>
      </c>
      <c r="C26" s="21">
        <v>5341</v>
      </c>
      <c r="D26" s="21" t="s">
        <v>19</v>
      </c>
      <c r="E26" s="21">
        <v>73015</v>
      </c>
      <c r="F26" s="26">
        <v>43506.53125</v>
      </c>
      <c r="G26" s="10">
        <v>30</v>
      </c>
      <c r="H26" s="4">
        <v>25</v>
      </c>
      <c r="I26" s="4">
        <v>22</v>
      </c>
      <c r="J26" s="4">
        <v>4.7</v>
      </c>
      <c r="K26" s="4">
        <v>54.24</v>
      </c>
      <c r="L26" s="4">
        <v>40</v>
      </c>
    </row>
    <row r="27" spans="1:12" x14ac:dyDescent="0.35">
      <c r="A27" s="21">
        <v>2670</v>
      </c>
      <c r="B27" s="21" t="s">
        <v>18</v>
      </c>
      <c r="C27" s="21">
        <v>5339</v>
      </c>
      <c r="D27" s="21" t="s">
        <v>24</v>
      </c>
      <c r="E27" s="21">
        <v>73103</v>
      </c>
      <c r="F27" s="26">
        <v>43534.489583333336</v>
      </c>
      <c r="G27" s="21">
        <v>30</v>
      </c>
      <c r="H27" s="4">
        <v>27.5</v>
      </c>
      <c r="I27" s="4">
        <v>25</v>
      </c>
      <c r="J27" s="4">
        <v>2.8</v>
      </c>
      <c r="K27" s="4">
        <v>34.26</v>
      </c>
      <c r="L27" s="4">
        <v>39.5</v>
      </c>
    </row>
    <row r="28" spans="1:12" x14ac:dyDescent="0.35">
      <c r="A28" s="21">
        <v>2670</v>
      </c>
      <c r="B28" s="21" t="s">
        <v>18</v>
      </c>
      <c r="C28" s="21">
        <v>5341</v>
      </c>
      <c r="D28" s="21" t="s">
        <v>19</v>
      </c>
      <c r="E28" s="21">
        <v>73120</v>
      </c>
      <c r="F28" s="26">
        <v>43535.583333333336</v>
      </c>
      <c r="G28" s="10">
        <v>45</v>
      </c>
      <c r="H28" s="4">
        <v>28</v>
      </c>
      <c r="I28" s="4">
        <v>25</v>
      </c>
      <c r="J28" s="4">
        <v>5.5</v>
      </c>
      <c r="K28" s="4">
        <v>67.28</v>
      </c>
      <c r="L28" s="4">
        <v>40</v>
      </c>
    </row>
    <row r="29" spans="1:12" x14ac:dyDescent="0.35">
      <c r="A29" s="21">
        <v>2670</v>
      </c>
      <c r="B29" s="21" t="s">
        <v>18</v>
      </c>
      <c r="C29" s="21">
        <v>5341</v>
      </c>
      <c r="D29" s="21" t="s">
        <v>19</v>
      </c>
      <c r="E29" s="21">
        <v>73447</v>
      </c>
      <c r="F29" s="26">
        <v>43560.423611111109</v>
      </c>
      <c r="G29" s="10">
        <v>50</v>
      </c>
      <c r="H29" s="4">
        <v>27.5</v>
      </c>
      <c r="I29" s="4">
        <v>26.5</v>
      </c>
      <c r="J29" s="4">
        <v>3.3</v>
      </c>
      <c r="K29" s="4">
        <v>41.54</v>
      </c>
      <c r="L29" s="4">
        <v>40</v>
      </c>
    </row>
    <row r="30" spans="1:12" x14ac:dyDescent="0.35">
      <c r="A30" s="21">
        <v>2670</v>
      </c>
      <c r="B30" s="21" t="s">
        <v>18</v>
      </c>
      <c r="C30" s="21">
        <v>5339</v>
      </c>
      <c r="D30" s="21" t="s">
        <v>24</v>
      </c>
      <c r="E30" s="21">
        <v>73380</v>
      </c>
      <c r="F30" s="26">
        <v>43561.427083333336</v>
      </c>
      <c r="G30" s="21">
        <v>20</v>
      </c>
      <c r="H30" s="4">
        <v>26.5</v>
      </c>
      <c r="I30" s="4">
        <v>27</v>
      </c>
      <c r="J30" s="4">
        <v>1.95</v>
      </c>
      <c r="K30" s="4">
        <v>24.78</v>
      </c>
      <c r="L30" s="4">
        <v>39</v>
      </c>
    </row>
    <row r="31" spans="1:12" x14ac:dyDescent="0.35">
      <c r="A31" s="19">
        <v>2670</v>
      </c>
      <c r="B31" s="19" t="s">
        <v>18</v>
      </c>
      <c r="C31" s="19">
        <v>5341</v>
      </c>
      <c r="D31" s="19" t="s">
        <v>19</v>
      </c>
      <c r="E31" s="19">
        <v>73685</v>
      </c>
      <c r="F31" s="40">
        <v>43589.432638888888</v>
      </c>
      <c r="G31" s="17">
        <v>47</v>
      </c>
      <c r="H31" s="15">
        <v>29</v>
      </c>
      <c r="I31" s="15">
        <v>29</v>
      </c>
      <c r="J31" s="15">
        <v>2.8</v>
      </c>
      <c r="K31" s="15">
        <v>36.950000000000003</v>
      </c>
      <c r="L31" s="15">
        <v>40</v>
      </c>
    </row>
    <row r="32" spans="1:12" x14ac:dyDescent="0.35">
      <c r="A32" s="18">
        <v>2670</v>
      </c>
      <c r="B32" s="18" t="s">
        <v>18</v>
      </c>
      <c r="C32" s="18">
        <v>5339</v>
      </c>
      <c r="D32" s="18" t="s">
        <v>24</v>
      </c>
      <c r="E32" s="18">
        <v>73635</v>
      </c>
      <c r="F32" s="41">
        <v>43591.427083333336</v>
      </c>
      <c r="G32" s="18">
        <v>30</v>
      </c>
      <c r="H32" s="16">
        <v>30</v>
      </c>
      <c r="I32" s="16">
        <v>29.5</v>
      </c>
      <c r="J32" s="16">
        <v>1.5</v>
      </c>
      <c r="K32" s="16">
        <v>19.98</v>
      </c>
      <c r="L32" s="16">
        <v>40</v>
      </c>
    </row>
    <row r="33" spans="1:14" x14ac:dyDescent="0.35">
      <c r="A33" s="18">
        <v>2670</v>
      </c>
      <c r="B33" s="18" t="s">
        <v>18</v>
      </c>
      <c r="C33" s="18">
        <v>5339</v>
      </c>
      <c r="D33" s="18" t="s">
        <v>24</v>
      </c>
      <c r="E33" s="18">
        <v>74006</v>
      </c>
      <c r="F33" s="41">
        <v>43594.541666666664</v>
      </c>
      <c r="G33" s="18">
        <v>60</v>
      </c>
      <c r="H33" s="16">
        <v>30</v>
      </c>
      <c r="I33" s="16">
        <v>29.7</v>
      </c>
      <c r="J33" s="16">
        <v>2</v>
      </c>
      <c r="K33" s="16">
        <v>26.74</v>
      </c>
      <c r="L33" s="16">
        <v>36</v>
      </c>
    </row>
    <row r="34" spans="1:14" x14ac:dyDescent="0.35">
      <c r="A34" s="13">
        <v>2670</v>
      </c>
      <c r="B34" s="13" t="s">
        <v>18</v>
      </c>
      <c r="C34" s="13">
        <v>5339</v>
      </c>
      <c r="D34" s="13" t="s">
        <v>24</v>
      </c>
      <c r="E34" s="13">
        <v>74008</v>
      </c>
      <c r="F34" s="42">
        <v>43617.3125</v>
      </c>
      <c r="G34" s="13">
        <v>30</v>
      </c>
      <c r="H34" s="20">
        <v>29</v>
      </c>
      <c r="I34" s="20">
        <v>30</v>
      </c>
      <c r="J34" s="20">
        <v>1.6</v>
      </c>
      <c r="K34" s="20">
        <v>21.52</v>
      </c>
      <c r="L34" s="20">
        <v>40</v>
      </c>
    </row>
    <row r="35" spans="1:14" x14ac:dyDescent="0.35">
      <c r="A35" s="21">
        <v>2670</v>
      </c>
      <c r="B35" s="21" t="s">
        <v>18</v>
      </c>
      <c r="C35" s="21">
        <v>5341</v>
      </c>
      <c r="D35" s="21" t="s">
        <v>19</v>
      </c>
      <c r="E35" s="21">
        <v>74397</v>
      </c>
      <c r="F35" s="26">
        <v>43617.340277777781</v>
      </c>
      <c r="G35" s="10">
        <v>35</v>
      </c>
      <c r="H35" s="4">
        <v>29</v>
      </c>
      <c r="I35" s="4">
        <v>29.5</v>
      </c>
      <c r="J35" s="4">
        <v>2.1</v>
      </c>
      <c r="K35" s="4">
        <v>27.97</v>
      </c>
      <c r="L35" s="4">
        <v>40</v>
      </c>
    </row>
    <row r="36" spans="1:14" x14ac:dyDescent="0.35">
      <c r="A36" s="21">
        <v>2670</v>
      </c>
      <c r="B36" s="21" t="s">
        <v>18</v>
      </c>
      <c r="C36" s="21">
        <v>5339</v>
      </c>
      <c r="D36" s="21" t="s">
        <v>24</v>
      </c>
      <c r="E36" s="21">
        <v>74328</v>
      </c>
      <c r="F36" s="26">
        <v>43645.322916666664</v>
      </c>
      <c r="G36" s="21">
        <v>45</v>
      </c>
      <c r="H36" s="4">
        <v>29</v>
      </c>
      <c r="I36" s="4">
        <v>30.5</v>
      </c>
      <c r="J36" s="4">
        <v>1.6</v>
      </c>
      <c r="K36" s="4">
        <v>21.72</v>
      </c>
      <c r="L36" s="4">
        <v>40</v>
      </c>
    </row>
    <row r="37" spans="1:14" x14ac:dyDescent="0.35">
      <c r="A37" s="21">
        <v>2670</v>
      </c>
      <c r="B37" s="21" t="s">
        <v>18</v>
      </c>
      <c r="C37" s="21">
        <v>5341</v>
      </c>
      <c r="D37" s="21" t="s">
        <v>19</v>
      </c>
      <c r="E37" s="21">
        <v>74398</v>
      </c>
      <c r="F37" s="26">
        <v>43646.347222222219</v>
      </c>
      <c r="G37" s="10">
        <v>40</v>
      </c>
      <c r="H37" s="4">
        <v>28</v>
      </c>
      <c r="I37" s="4">
        <v>30</v>
      </c>
      <c r="J37" s="4">
        <v>2.2999999999999998</v>
      </c>
      <c r="K37" s="4">
        <v>30.93</v>
      </c>
      <c r="L37" s="4">
        <v>38.5</v>
      </c>
    </row>
    <row r="38" spans="1:14" x14ac:dyDescent="0.35">
      <c r="A38" s="21">
        <v>2670</v>
      </c>
      <c r="B38" s="21" t="s">
        <v>18</v>
      </c>
      <c r="C38" s="21">
        <v>5341</v>
      </c>
      <c r="D38" s="21" t="s">
        <v>19</v>
      </c>
      <c r="E38" s="21">
        <v>75500</v>
      </c>
      <c r="F38" s="26">
        <v>43666.486111111109</v>
      </c>
      <c r="G38" s="10">
        <v>40</v>
      </c>
      <c r="H38" s="4">
        <v>30</v>
      </c>
      <c r="I38" s="4">
        <v>31</v>
      </c>
      <c r="J38" s="4">
        <v>2.9</v>
      </c>
      <c r="K38" s="4">
        <v>39.75</v>
      </c>
      <c r="L38" s="4">
        <v>40</v>
      </c>
    </row>
    <row r="39" spans="1:14" x14ac:dyDescent="0.35">
      <c r="A39" s="21">
        <v>2670</v>
      </c>
      <c r="B39" s="21" t="s">
        <v>18</v>
      </c>
      <c r="C39" s="21">
        <v>5339</v>
      </c>
      <c r="D39" s="21" t="s">
        <v>24</v>
      </c>
      <c r="E39" s="21">
        <v>75509</v>
      </c>
      <c r="F39" s="26">
        <v>43671.6875</v>
      </c>
      <c r="G39" s="21">
        <v>50</v>
      </c>
      <c r="H39" s="4">
        <v>31.5</v>
      </c>
      <c r="I39" s="4">
        <v>33</v>
      </c>
      <c r="J39" s="4">
        <v>2.2000000000000002</v>
      </c>
      <c r="K39" s="4">
        <v>31.34</v>
      </c>
      <c r="L39" s="4">
        <v>38</v>
      </c>
    </row>
    <row r="40" spans="1:14" x14ac:dyDescent="0.35">
      <c r="A40" s="21">
        <v>2670</v>
      </c>
      <c r="B40" s="21" t="s">
        <v>18</v>
      </c>
      <c r="C40" s="21">
        <v>5339</v>
      </c>
      <c r="D40" s="21" t="s">
        <v>24</v>
      </c>
      <c r="E40" s="21">
        <v>75873</v>
      </c>
      <c r="F40" s="26">
        <v>43705.364583333336</v>
      </c>
      <c r="G40" s="21">
        <v>30</v>
      </c>
      <c r="H40" s="4">
        <v>30</v>
      </c>
      <c r="I40" s="4">
        <v>32.5</v>
      </c>
      <c r="J40" s="4">
        <v>1.35</v>
      </c>
      <c r="K40" s="4">
        <v>19.04</v>
      </c>
      <c r="L40" s="4">
        <v>37</v>
      </c>
    </row>
    <row r="41" spans="1:14" x14ac:dyDescent="0.35">
      <c r="A41" s="21">
        <v>2670</v>
      </c>
      <c r="B41" s="21" t="s">
        <v>18</v>
      </c>
      <c r="C41" s="21">
        <v>5341</v>
      </c>
      <c r="D41" s="21" t="s">
        <v>19</v>
      </c>
      <c r="E41" s="21">
        <v>75882</v>
      </c>
      <c r="F41" s="26">
        <v>43705.395833333336</v>
      </c>
      <c r="G41" s="10">
        <v>35</v>
      </c>
      <c r="H41" s="4">
        <v>29</v>
      </c>
      <c r="I41" s="4">
        <v>28</v>
      </c>
      <c r="J41" s="4">
        <v>1.9</v>
      </c>
      <c r="K41" s="4">
        <v>24.6</v>
      </c>
      <c r="L41" s="4">
        <v>39</v>
      </c>
    </row>
    <row r="42" spans="1:14" x14ac:dyDescent="0.35">
      <c r="A42" s="21">
        <v>2670</v>
      </c>
      <c r="B42" s="21" t="s">
        <v>18</v>
      </c>
      <c r="C42" s="21">
        <v>5339</v>
      </c>
      <c r="D42" s="21" t="s">
        <v>24</v>
      </c>
      <c r="E42" s="21">
        <v>76127</v>
      </c>
      <c r="F42" s="26">
        <v>43729.666666666664</v>
      </c>
      <c r="G42" s="21">
        <v>45</v>
      </c>
      <c r="H42" s="4">
        <v>27</v>
      </c>
      <c r="I42" s="4">
        <v>28.5</v>
      </c>
      <c r="J42" s="4">
        <v>2.8</v>
      </c>
      <c r="K42" s="4">
        <v>36.6</v>
      </c>
      <c r="L42" s="4">
        <v>35</v>
      </c>
    </row>
    <row r="43" spans="1:14" x14ac:dyDescent="0.35">
      <c r="A43" s="21">
        <v>2670</v>
      </c>
      <c r="B43" s="21" t="s">
        <v>18</v>
      </c>
      <c r="C43" s="21">
        <v>5341</v>
      </c>
      <c r="D43" s="21" t="s">
        <v>19</v>
      </c>
      <c r="E43" s="21">
        <v>76281</v>
      </c>
      <c r="F43" s="26">
        <v>43737.46875</v>
      </c>
      <c r="G43" s="10">
        <v>35</v>
      </c>
      <c r="H43" s="4">
        <v>30</v>
      </c>
      <c r="I43" s="4">
        <v>29</v>
      </c>
      <c r="J43" s="4">
        <v>2.6</v>
      </c>
      <c r="K43" s="4">
        <v>34.64</v>
      </c>
      <c r="L43" s="4">
        <v>40</v>
      </c>
    </row>
    <row r="44" spans="1:14" s="22" customFormat="1" x14ac:dyDescent="0.35">
      <c r="A44" s="21">
        <v>2670</v>
      </c>
      <c r="B44" s="21" t="s">
        <v>18</v>
      </c>
      <c r="C44" s="21">
        <v>5339</v>
      </c>
      <c r="D44" s="21" t="s">
        <v>24</v>
      </c>
      <c r="E44" s="21">
        <v>76448</v>
      </c>
      <c r="F44" s="26">
        <v>43757</v>
      </c>
      <c r="G44" s="10">
        <v>45</v>
      </c>
      <c r="H44" s="4">
        <v>30</v>
      </c>
      <c r="I44" s="4">
        <v>29</v>
      </c>
      <c r="J44" s="4">
        <v>1.6</v>
      </c>
      <c r="K44" s="4">
        <v>21.11</v>
      </c>
      <c r="L44" s="4">
        <v>38</v>
      </c>
    </row>
    <row r="45" spans="1:14" s="22" customFormat="1" x14ac:dyDescent="0.35">
      <c r="A45" s="21">
        <v>2670</v>
      </c>
      <c r="B45" s="21" t="s">
        <v>18</v>
      </c>
      <c r="C45" s="21">
        <v>5341</v>
      </c>
      <c r="D45" s="21" t="s">
        <v>19</v>
      </c>
      <c r="E45" s="21">
        <v>78838</v>
      </c>
      <c r="F45" s="26">
        <v>43757</v>
      </c>
      <c r="G45" s="10">
        <v>25</v>
      </c>
      <c r="H45" s="4">
        <v>29</v>
      </c>
      <c r="I45" s="4">
        <v>29</v>
      </c>
      <c r="J45" s="4">
        <v>2.2999999999999998</v>
      </c>
      <c r="K45" s="4">
        <v>30.35</v>
      </c>
      <c r="L45" s="4">
        <v>37</v>
      </c>
      <c r="M45" s="32"/>
      <c r="N45" s="33"/>
    </row>
    <row r="46" spans="1:14" s="22" customFormat="1" x14ac:dyDescent="0.35">
      <c r="A46" s="21">
        <v>2670</v>
      </c>
      <c r="B46" s="21" t="s">
        <v>18</v>
      </c>
      <c r="C46" s="21">
        <v>5339</v>
      </c>
      <c r="D46" s="21" t="s">
        <v>24</v>
      </c>
      <c r="E46" s="21">
        <v>77788</v>
      </c>
      <c r="F46" s="26">
        <v>43788</v>
      </c>
      <c r="G46" s="10">
        <v>30</v>
      </c>
      <c r="H46" s="4">
        <v>25</v>
      </c>
      <c r="I46" s="4">
        <v>26</v>
      </c>
      <c r="J46" s="4">
        <v>2</v>
      </c>
      <c r="K46" s="4">
        <v>24.94</v>
      </c>
      <c r="L46" s="4">
        <v>40</v>
      </c>
    </row>
    <row r="47" spans="1:14" s="22" customFormat="1" x14ac:dyDescent="0.35">
      <c r="A47" s="21">
        <v>2670</v>
      </c>
      <c r="B47" s="21" t="s">
        <v>18</v>
      </c>
      <c r="C47" s="21">
        <v>5341</v>
      </c>
      <c r="D47" s="21" t="s">
        <v>19</v>
      </c>
      <c r="E47" s="21">
        <v>78839</v>
      </c>
      <c r="F47" s="26">
        <v>43789</v>
      </c>
      <c r="G47" s="10">
        <v>30</v>
      </c>
      <c r="H47" s="4">
        <v>22</v>
      </c>
      <c r="I47" s="4">
        <v>25</v>
      </c>
      <c r="J47" s="4">
        <v>6.5</v>
      </c>
      <c r="K47" s="4">
        <v>79.52</v>
      </c>
      <c r="L47" s="4">
        <v>42</v>
      </c>
    </row>
    <row r="48" spans="1:14" s="22" customFormat="1" x14ac:dyDescent="0.35">
      <c r="A48" s="21"/>
      <c r="B48" s="21"/>
      <c r="C48" s="21">
        <v>5339</v>
      </c>
      <c r="D48" s="21" t="s">
        <v>24</v>
      </c>
      <c r="E48" s="21">
        <v>79107</v>
      </c>
      <c r="F48" s="26">
        <v>43813</v>
      </c>
      <c r="G48" s="10">
        <v>45</v>
      </c>
      <c r="H48" s="4">
        <v>27</v>
      </c>
      <c r="I48" s="4">
        <v>25</v>
      </c>
      <c r="J48" s="4">
        <v>2</v>
      </c>
      <c r="K48" s="4">
        <v>24.47</v>
      </c>
      <c r="L48" s="4">
        <v>40</v>
      </c>
    </row>
    <row r="49" spans="1:12" x14ac:dyDescent="0.35">
      <c r="A49" s="6"/>
      <c r="B49" s="6"/>
      <c r="C49" s="6">
        <v>5341</v>
      </c>
      <c r="D49" s="21" t="s">
        <v>19</v>
      </c>
      <c r="E49" s="6">
        <v>79136</v>
      </c>
      <c r="F49" s="39">
        <v>43813</v>
      </c>
      <c r="G49" s="7">
        <v>35</v>
      </c>
      <c r="H49" s="37">
        <v>26</v>
      </c>
      <c r="I49" s="37">
        <v>25</v>
      </c>
      <c r="J49" s="37">
        <v>3.2</v>
      </c>
      <c r="K49" s="37">
        <v>39.15</v>
      </c>
      <c r="L49" s="37">
        <v>42</v>
      </c>
    </row>
    <row r="50" spans="1:12" x14ac:dyDescent="0.35">
      <c r="H50" s="31">
        <f>SUM(H21:H49)</f>
        <v>800</v>
      </c>
      <c r="I50" s="31">
        <f>SUM(I21:I49)</f>
        <v>776.7</v>
      </c>
      <c r="J50" s="31">
        <f>SUM(J21:J49)</f>
        <v>83.34999999999998</v>
      </c>
      <c r="K50" s="31">
        <f>SUM(K21:K49)</f>
        <v>1035.5700000000002</v>
      </c>
      <c r="L50" s="31">
        <f>SUM(L21:L49)</f>
        <v>1141</v>
      </c>
    </row>
    <row r="51" spans="1:12" x14ac:dyDescent="0.35">
      <c r="H51" s="30">
        <f>H50/29</f>
        <v>27.586206896551722</v>
      </c>
      <c r="I51" s="30">
        <f>I50/29</f>
        <v>26.782758620689656</v>
      </c>
      <c r="J51" s="30">
        <f>J50/29</f>
        <v>2.8741379310344821</v>
      </c>
      <c r="K51" s="30">
        <f>K50/29</f>
        <v>35.709310344827593</v>
      </c>
      <c r="L51" s="30">
        <f>L50/29</f>
        <v>39.344827586206897</v>
      </c>
    </row>
  </sheetData>
  <sortState xmlns:xlrd2="http://schemas.microsoft.com/office/spreadsheetml/2017/richdata2" ref="A21:L49">
    <sortCondition ref="F21:F49"/>
  </sortState>
  <pageMargins left="0.7" right="0.7" top="0.75" bottom="0.75" header="0.3" footer="0.3"/>
  <pageSetup orientation="landscape" horizontalDpi="4294967293" verticalDpi="0" r:id="rId1"/>
  <rowBreaks count="1" manualBreakCount="1">
    <brk id="1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D0C82-2062-4C80-AC84-24494017050C}">
  <dimension ref="A1:N19"/>
  <sheetViews>
    <sheetView workbookViewId="0">
      <selection activeCell="L25" sqref="L25"/>
    </sheetView>
  </sheetViews>
  <sheetFormatPr defaultColWidth="9.1796875" defaultRowHeight="14.5" x14ac:dyDescent="0.35"/>
  <cols>
    <col min="1" max="1" width="10.81640625" style="11" customWidth="1"/>
    <col min="2" max="2" width="12.453125" style="11" bestFit="1" customWidth="1"/>
    <col min="3" max="3" width="7.26953125" style="11" bestFit="1" customWidth="1"/>
    <col min="4" max="4" width="10.7265625" style="11" bestFit="1" customWidth="1"/>
    <col min="5" max="5" width="8.81640625" style="11" bestFit="1" customWidth="1"/>
    <col min="6" max="6" width="9.1796875" style="11" customWidth="1"/>
    <col min="7" max="7" width="10.7265625" style="11" bestFit="1" customWidth="1"/>
    <col min="8" max="8" width="6.453125" style="11" customWidth="1"/>
    <col min="9" max="9" width="7.26953125" style="11" customWidth="1"/>
    <col min="10" max="10" width="7.453125" style="11" customWidth="1"/>
    <col min="11" max="11" width="6" style="11" customWidth="1"/>
    <col min="12" max="12" width="10" style="11" customWidth="1"/>
    <col min="13" max="13" width="12.453125" style="11" customWidth="1"/>
    <col min="14" max="14" width="7.54296875" style="11" bestFit="1" customWidth="1"/>
    <col min="15" max="16384" width="9.1796875" style="22"/>
  </cols>
  <sheetData>
    <row r="1" spans="1:14" x14ac:dyDescent="0.35">
      <c r="A1" s="12" t="s">
        <v>28</v>
      </c>
    </row>
    <row r="2" spans="1:14" x14ac:dyDescent="0.35">
      <c r="A2" s="12" t="s">
        <v>29</v>
      </c>
    </row>
    <row r="3" spans="1:14" x14ac:dyDescent="0.35">
      <c r="A3" s="5" t="s">
        <v>21</v>
      </c>
    </row>
    <row r="4" spans="1:14" x14ac:dyDescent="0.35">
      <c r="A4" s="5" t="s">
        <v>3</v>
      </c>
    </row>
    <row r="5" spans="1:14" x14ac:dyDescent="0.35">
      <c r="A5" s="5" t="s">
        <v>4</v>
      </c>
    </row>
    <row r="6" spans="1:14" x14ac:dyDescent="0.35">
      <c r="A6" s="5" t="s">
        <v>22</v>
      </c>
    </row>
    <row r="7" spans="1:14" x14ac:dyDescent="0.35">
      <c r="A7" s="5"/>
    </row>
    <row r="8" spans="1:14" ht="23" x14ac:dyDescent="0.5">
      <c r="A8" s="9" t="s">
        <v>6</v>
      </c>
    </row>
    <row r="9" spans="1:14" s="28" customFormat="1" ht="29" x14ac:dyDescent="0.35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4" t="s">
        <v>12</v>
      </c>
      <c r="G9" s="24" t="s">
        <v>23</v>
      </c>
      <c r="H9" s="24" t="s">
        <v>13</v>
      </c>
      <c r="I9" s="24" t="s">
        <v>25</v>
      </c>
      <c r="J9" s="24" t="s">
        <v>14</v>
      </c>
      <c r="K9" s="24" t="s">
        <v>30</v>
      </c>
      <c r="L9" s="24" t="s">
        <v>15</v>
      </c>
      <c r="M9" s="24" t="s">
        <v>32</v>
      </c>
      <c r="N9" s="24" t="s">
        <v>17</v>
      </c>
    </row>
    <row r="10" spans="1:14" x14ac:dyDescent="0.35">
      <c r="A10" s="21">
        <v>2306</v>
      </c>
      <c r="B10" s="21" t="s">
        <v>31</v>
      </c>
      <c r="C10" s="21">
        <v>4419</v>
      </c>
      <c r="D10" s="21">
        <v>573</v>
      </c>
      <c r="E10" s="21">
        <v>54079</v>
      </c>
      <c r="F10" s="27">
        <v>42606.472222222219</v>
      </c>
      <c r="G10" s="26">
        <v>42606</v>
      </c>
      <c r="H10" s="21">
        <v>30</v>
      </c>
      <c r="I10" s="4">
        <v>29.4</v>
      </c>
      <c r="J10" s="4">
        <v>31.2</v>
      </c>
      <c r="K10" s="4">
        <v>7.9</v>
      </c>
      <c r="L10" s="4">
        <v>1.75</v>
      </c>
      <c r="M10" s="4">
        <v>24.08</v>
      </c>
      <c r="N10" s="4">
        <v>30.5</v>
      </c>
    </row>
    <row r="11" spans="1:14" x14ac:dyDescent="0.35">
      <c r="A11" s="21">
        <v>2306</v>
      </c>
      <c r="B11" s="21" t="s">
        <v>31</v>
      </c>
      <c r="C11" s="21">
        <v>4419</v>
      </c>
      <c r="D11" s="21">
        <v>573</v>
      </c>
      <c r="E11" s="21">
        <v>54408</v>
      </c>
      <c r="F11" s="27">
        <v>42623.6875</v>
      </c>
      <c r="G11" s="26">
        <v>42623</v>
      </c>
      <c r="H11" s="21">
        <v>90</v>
      </c>
      <c r="I11" s="4">
        <v>27.8</v>
      </c>
      <c r="J11" s="4">
        <v>30.9</v>
      </c>
      <c r="K11" s="4">
        <v>8.35</v>
      </c>
      <c r="L11" s="4">
        <v>3.35</v>
      </c>
      <c r="M11" s="4">
        <v>45.83</v>
      </c>
      <c r="N11" s="4">
        <v>39</v>
      </c>
    </row>
    <row r="12" spans="1:14" x14ac:dyDescent="0.35">
      <c r="A12" s="21">
        <v>2306</v>
      </c>
      <c r="B12" s="21" t="s">
        <v>31</v>
      </c>
      <c r="C12" s="21">
        <v>4419</v>
      </c>
      <c r="D12" s="21">
        <v>573</v>
      </c>
      <c r="E12" s="21">
        <v>54651</v>
      </c>
      <c r="F12" s="27">
        <v>42651.479166666664</v>
      </c>
      <c r="G12" s="26">
        <v>42651</v>
      </c>
      <c r="H12" s="21">
        <v>60</v>
      </c>
      <c r="I12" s="4">
        <v>29.2</v>
      </c>
      <c r="J12" s="4">
        <v>30.1</v>
      </c>
      <c r="K12" s="4">
        <v>8.25</v>
      </c>
      <c r="L12" s="4">
        <v>2.25</v>
      </c>
      <c r="M12" s="4">
        <v>30.32</v>
      </c>
      <c r="N12" s="4">
        <v>35.5</v>
      </c>
    </row>
    <row r="13" spans="1:14" x14ac:dyDescent="0.35">
      <c r="A13" s="21">
        <v>2306</v>
      </c>
      <c r="B13" s="21" t="s">
        <v>31</v>
      </c>
      <c r="C13" s="21">
        <v>4419</v>
      </c>
      <c r="D13" s="21">
        <v>573</v>
      </c>
      <c r="E13" s="21">
        <v>54871</v>
      </c>
      <c r="F13" s="27">
        <v>42672.489583333336</v>
      </c>
      <c r="G13" s="26">
        <v>42672</v>
      </c>
      <c r="H13" s="21">
        <v>53</v>
      </c>
      <c r="I13" s="4">
        <v>25.7</v>
      </c>
      <c r="J13" s="4">
        <v>24.9</v>
      </c>
      <c r="K13" s="4">
        <v>7.7</v>
      </c>
      <c r="L13" s="4">
        <v>2.9</v>
      </c>
      <c r="M13" s="4">
        <v>35.409999999999997</v>
      </c>
      <c r="N13" s="4">
        <v>39</v>
      </c>
    </row>
    <row r="14" spans="1:14" x14ac:dyDescent="0.35">
      <c r="A14" s="21">
        <v>2306</v>
      </c>
      <c r="B14" s="21" t="s">
        <v>31</v>
      </c>
      <c r="C14" s="21">
        <v>4419</v>
      </c>
      <c r="D14" s="21">
        <v>573</v>
      </c>
      <c r="E14" s="21">
        <v>56423</v>
      </c>
      <c r="F14" s="27">
        <v>42708.520833333336</v>
      </c>
      <c r="G14" s="26">
        <v>42708</v>
      </c>
      <c r="H14" s="21">
        <v>55</v>
      </c>
      <c r="I14" s="4">
        <v>26.3</v>
      </c>
      <c r="J14" s="4">
        <v>25.7</v>
      </c>
      <c r="K14" s="4">
        <v>7.85</v>
      </c>
      <c r="L14" s="4">
        <v>3.4</v>
      </c>
      <c r="M14" s="4">
        <v>42.16</v>
      </c>
      <c r="N14" s="4">
        <v>35.5</v>
      </c>
    </row>
    <row r="15" spans="1:14" x14ac:dyDescent="0.35">
      <c r="A15" s="21">
        <v>2306</v>
      </c>
      <c r="B15" s="21" t="s">
        <v>31</v>
      </c>
      <c r="C15" s="21">
        <v>4419</v>
      </c>
      <c r="D15" s="21">
        <v>573</v>
      </c>
      <c r="E15" s="21">
        <v>56424</v>
      </c>
      <c r="F15" s="27">
        <v>42743.583333333336</v>
      </c>
      <c r="G15" s="26">
        <v>42743</v>
      </c>
      <c r="H15" s="21">
        <v>35</v>
      </c>
      <c r="I15" s="4">
        <v>18.100000000000001</v>
      </c>
      <c r="J15" s="4">
        <v>20.7</v>
      </c>
      <c r="K15" s="4">
        <v>8.0500000000000007</v>
      </c>
      <c r="L15" s="4">
        <v>4.7</v>
      </c>
      <c r="M15" s="4">
        <v>52.86</v>
      </c>
      <c r="N15" s="4">
        <v>39.5</v>
      </c>
    </row>
    <row r="16" spans="1:14" x14ac:dyDescent="0.35">
      <c r="A16" s="21">
        <v>2306</v>
      </c>
      <c r="B16" s="21" t="s">
        <v>31</v>
      </c>
      <c r="C16" s="21">
        <v>4419</v>
      </c>
      <c r="D16" s="21">
        <v>573</v>
      </c>
      <c r="E16" s="21">
        <v>56898</v>
      </c>
      <c r="F16" s="27">
        <v>42778.479166666664</v>
      </c>
      <c r="G16" s="26">
        <v>42778</v>
      </c>
      <c r="H16" s="21">
        <v>58</v>
      </c>
      <c r="I16" s="4">
        <v>25.1</v>
      </c>
      <c r="J16" s="4"/>
      <c r="K16" s="4"/>
      <c r="L16" s="4">
        <v>3.85</v>
      </c>
      <c r="M16" s="4"/>
      <c r="N16" s="4">
        <v>39.5</v>
      </c>
    </row>
    <row r="17" spans="1:14" x14ac:dyDescent="0.35">
      <c r="A17" s="21">
        <v>2306</v>
      </c>
      <c r="B17" s="21" t="s">
        <v>31</v>
      </c>
      <c r="C17" s="21">
        <v>4419</v>
      </c>
      <c r="D17" s="21">
        <v>573</v>
      </c>
      <c r="E17" s="21">
        <v>57285</v>
      </c>
      <c r="F17" s="27">
        <v>42806.520833333336</v>
      </c>
      <c r="G17" s="26">
        <v>42806</v>
      </c>
      <c r="H17" s="21">
        <v>55</v>
      </c>
      <c r="I17" s="4">
        <v>26.8</v>
      </c>
      <c r="J17" s="4"/>
      <c r="K17" s="4">
        <v>7.8</v>
      </c>
      <c r="L17" s="4">
        <v>3.85</v>
      </c>
      <c r="M17" s="4"/>
      <c r="N17" s="4">
        <v>38</v>
      </c>
    </row>
    <row r="18" spans="1:14" x14ac:dyDescent="0.35">
      <c r="G18" s="11" t="s">
        <v>37</v>
      </c>
      <c r="I18" s="43">
        <f>SUM(I10:I17)</f>
        <v>208.4</v>
      </c>
      <c r="J18" s="43">
        <f t="shared" ref="J18:N18" si="0">SUM(J10:J17)</f>
        <v>163.49999999999997</v>
      </c>
      <c r="K18" s="43">
        <f t="shared" si="0"/>
        <v>55.900000000000006</v>
      </c>
      <c r="L18" s="43">
        <f t="shared" si="0"/>
        <v>26.050000000000004</v>
      </c>
      <c r="M18" s="43">
        <f t="shared" si="0"/>
        <v>230.65999999999997</v>
      </c>
      <c r="N18" s="43">
        <f t="shared" si="0"/>
        <v>296.5</v>
      </c>
    </row>
    <row r="19" spans="1:14" x14ac:dyDescent="0.35">
      <c r="G19" s="11" t="s">
        <v>36</v>
      </c>
      <c r="I19" s="11">
        <f>I18/8</f>
        <v>26.05</v>
      </c>
      <c r="J19" s="11">
        <f>J18/6</f>
        <v>27.249999999999996</v>
      </c>
      <c r="K19" s="11">
        <f>K18/7</f>
        <v>7.9857142857142867</v>
      </c>
      <c r="L19" s="11">
        <f>L18/8</f>
        <v>3.2562500000000005</v>
      </c>
      <c r="M19" s="43">
        <f>M18/6</f>
        <v>38.443333333333328</v>
      </c>
      <c r="N19" s="11">
        <f>N18/8</f>
        <v>37.0625</v>
      </c>
    </row>
  </sheetData>
  <hyperlinks>
    <hyperlink ref="A1" r:id="rId1" display="https://aas.gaepd.org/Group.aspx?id=2306" xr:uid="{05CE65E9-CD2A-4549-9D14-105DFFF5EC4F}"/>
    <hyperlink ref="A2" r:id="rId2" display="https://aas.gaepd.org/Site.aspx?id=4419" xr:uid="{D1A0703A-725D-4FD0-8F3C-AA7EF49587D6}"/>
  </hyperlinks>
  <pageMargins left="0.7" right="0.7" top="0.75" bottom="0.75" header="0.3" footer="0.3"/>
  <pageSetup orientation="portrait" horizontalDpi="4294967293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workbookViewId="0">
      <selection activeCell="I31" sqref="I31"/>
    </sheetView>
  </sheetViews>
  <sheetFormatPr defaultRowHeight="14.5" x14ac:dyDescent="0.35"/>
  <cols>
    <col min="1" max="1" width="14.26953125" customWidth="1"/>
    <col min="2" max="2" width="7.7265625" customWidth="1"/>
    <col min="3" max="3" width="7.26953125" bestFit="1" customWidth="1"/>
    <col min="4" max="4" width="12.54296875" bestFit="1" customWidth="1"/>
    <col min="5" max="5" width="8.81640625" bestFit="1" customWidth="1"/>
    <col min="6" max="6" width="14.81640625" bestFit="1" customWidth="1"/>
    <col min="7" max="7" width="6.81640625" customWidth="1"/>
    <col min="8" max="8" width="7.81640625" customWidth="1"/>
    <col min="9" max="9" width="7.7265625" customWidth="1"/>
    <col min="10" max="10" width="10.1796875" customWidth="1"/>
    <col min="11" max="11" width="9.81640625" customWidth="1"/>
    <col min="12" max="12" width="7.54296875" bestFit="1" customWidth="1"/>
  </cols>
  <sheetData>
    <row r="1" spans="1:12" x14ac:dyDescent="0.35">
      <c r="A1" s="12" t="s">
        <v>0</v>
      </c>
    </row>
    <row r="2" spans="1:12" x14ac:dyDescent="0.35">
      <c r="A2" s="12" t="s">
        <v>1</v>
      </c>
    </row>
    <row r="3" spans="1:12" x14ac:dyDescent="0.35">
      <c r="A3" s="5" t="s">
        <v>2</v>
      </c>
    </row>
    <row r="4" spans="1:12" x14ac:dyDescent="0.35">
      <c r="A4" s="5" t="s">
        <v>3</v>
      </c>
    </row>
    <row r="5" spans="1:12" x14ac:dyDescent="0.35">
      <c r="A5" s="5" t="s">
        <v>4</v>
      </c>
    </row>
    <row r="6" spans="1:12" x14ac:dyDescent="0.35">
      <c r="A6" s="5" t="s">
        <v>5</v>
      </c>
    </row>
    <row r="7" spans="1:12" x14ac:dyDescent="0.35">
      <c r="A7" s="1"/>
    </row>
    <row r="8" spans="1:12" ht="69" x14ac:dyDescent="0.5">
      <c r="A8" s="2" t="s">
        <v>6</v>
      </c>
    </row>
    <row r="9" spans="1:12" ht="50.25" customHeight="1" x14ac:dyDescent="0.35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14" t="s">
        <v>12</v>
      </c>
      <c r="G9" s="3" t="s">
        <v>13</v>
      </c>
      <c r="H9" s="3" t="s">
        <v>25</v>
      </c>
      <c r="I9" s="3" t="s">
        <v>14</v>
      </c>
      <c r="J9" s="3" t="s">
        <v>15</v>
      </c>
      <c r="K9" s="3" t="s">
        <v>16</v>
      </c>
      <c r="L9" s="3" t="s">
        <v>17</v>
      </c>
    </row>
    <row r="10" spans="1:12" x14ac:dyDescent="0.35">
      <c r="A10" s="3">
        <v>2670</v>
      </c>
      <c r="B10" s="3" t="s">
        <v>18</v>
      </c>
      <c r="C10" s="3">
        <v>5341</v>
      </c>
      <c r="D10" s="3" t="s">
        <v>19</v>
      </c>
      <c r="E10" s="3">
        <v>73013</v>
      </c>
      <c r="F10" s="14">
        <v>43478.592361111114</v>
      </c>
      <c r="G10" s="4">
        <v>45</v>
      </c>
      <c r="H10" s="4">
        <v>27</v>
      </c>
      <c r="I10" s="4">
        <v>22.5</v>
      </c>
      <c r="J10" s="4">
        <v>5.9</v>
      </c>
      <c r="K10" s="4">
        <v>68.760000000000005</v>
      </c>
      <c r="L10" s="4">
        <v>40</v>
      </c>
    </row>
    <row r="11" spans="1:12" x14ac:dyDescent="0.35">
      <c r="A11" s="3">
        <v>2670</v>
      </c>
      <c r="B11" s="3" t="s">
        <v>18</v>
      </c>
      <c r="C11" s="3">
        <v>5341</v>
      </c>
      <c r="D11" s="3" t="s">
        <v>19</v>
      </c>
      <c r="E11" s="3">
        <v>73014</v>
      </c>
      <c r="F11" s="14">
        <v>43487.46875</v>
      </c>
      <c r="G11" s="4">
        <v>45</v>
      </c>
      <c r="H11" s="4">
        <v>23</v>
      </c>
      <c r="I11" s="4">
        <v>18</v>
      </c>
      <c r="J11" s="4">
        <v>4.8</v>
      </c>
      <c r="K11" s="4">
        <v>51.06</v>
      </c>
      <c r="L11" s="4">
        <v>40</v>
      </c>
    </row>
    <row r="12" spans="1:12" x14ac:dyDescent="0.35">
      <c r="A12" s="3">
        <v>2670</v>
      </c>
      <c r="B12" s="3" t="s">
        <v>18</v>
      </c>
      <c r="C12" s="3">
        <v>5341</v>
      </c>
      <c r="D12" s="3" t="s">
        <v>19</v>
      </c>
      <c r="E12" s="3">
        <v>73015</v>
      </c>
      <c r="F12" s="14">
        <v>43506.53125</v>
      </c>
      <c r="G12" s="4">
        <v>30</v>
      </c>
      <c r="H12" s="4">
        <v>25</v>
      </c>
      <c r="I12" s="4">
        <v>22</v>
      </c>
      <c r="J12" s="4">
        <v>4.7</v>
      </c>
      <c r="K12" s="4">
        <v>54.24</v>
      </c>
      <c r="L12" s="4">
        <v>40</v>
      </c>
    </row>
    <row r="13" spans="1:12" x14ac:dyDescent="0.35">
      <c r="A13" s="3">
        <v>2670</v>
      </c>
      <c r="B13" s="3" t="s">
        <v>18</v>
      </c>
      <c r="C13" s="3">
        <v>5341</v>
      </c>
      <c r="D13" s="3" t="s">
        <v>19</v>
      </c>
      <c r="E13" s="3">
        <v>73120</v>
      </c>
      <c r="F13" s="14">
        <v>43535.583333333336</v>
      </c>
      <c r="G13" s="4">
        <v>45</v>
      </c>
      <c r="H13" s="4">
        <v>28</v>
      </c>
      <c r="I13" s="4">
        <v>25</v>
      </c>
      <c r="J13" s="4">
        <v>5.5</v>
      </c>
      <c r="K13" s="4">
        <v>67.28</v>
      </c>
      <c r="L13" s="4">
        <v>40</v>
      </c>
    </row>
    <row r="14" spans="1:12" x14ac:dyDescent="0.35">
      <c r="A14" s="3">
        <v>2670</v>
      </c>
      <c r="B14" s="3" t="s">
        <v>18</v>
      </c>
      <c r="C14" s="3">
        <v>5341</v>
      </c>
      <c r="D14" s="3" t="s">
        <v>19</v>
      </c>
      <c r="E14" s="3">
        <v>73447</v>
      </c>
      <c r="F14" s="14">
        <v>43560.423611111109</v>
      </c>
      <c r="G14" s="4">
        <v>50</v>
      </c>
      <c r="H14" s="4">
        <v>27.5</v>
      </c>
      <c r="I14" s="4">
        <v>26.5</v>
      </c>
      <c r="J14" s="4">
        <v>3.3</v>
      </c>
      <c r="K14" s="4">
        <v>41.54</v>
      </c>
      <c r="L14" s="4">
        <v>40</v>
      </c>
    </row>
    <row r="15" spans="1:12" x14ac:dyDescent="0.35">
      <c r="A15" s="3">
        <v>2670</v>
      </c>
      <c r="B15" s="3" t="s">
        <v>18</v>
      </c>
      <c r="C15" s="3">
        <v>5341</v>
      </c>
      <c r="D15" s="3" t="s">
        <v>19</v>
      </c>
      <c r="E15" s="3">
        <v>73685</v>
      </c>
      <c r="F15" s="14">
        <v>43589.432638888888</v>
      </c>
      <c r="G15" s="4">
        <v>47</v>
      </c>
      <c r="H15" s="4">
        <v>29</v>
      </c>
      <c r="I15" s="4">
        <v>29</v>
      </c>
      <c r="J15" s="4">
        <v>2.8</v>
      </c>
      <c r="K15" s="4">
        <v>36.950000000000003</v>
      </c>
      <c r="L15" s="4">
        <v>40</v>
      </c>
    </row>
    <row r="16" spans="1:12" x14ac:dyDescent="0.35">
      <c r="A16" s="24"/>
      <c r="B16" s="24"/>
      <c r="C16" s="24"/>
      <c r="D16" s="24"/>
      <c r="E16" s="24"/>
      <c r="F16" s="14"/>
      <c r="G16" s="4"/>
      <c r="H16" s="4"/>
      <c r="I16" s="4"/>
      <c r="J16" s="4"/>
      <c r="K16" s="4"/>
      <c r="L16" s="4"/>
    </row>
    <row r="17" spans="1:12" x14ac:dyDescent="0.35">
      <c r="A17" s="3">
        <v>2670</v>
      </c>
      <c r="B17" s="3" t="s">
        <v>18</v>
      </c>
      <c r="C17" s="3">
        <v>5341</v>
      </c>
      <c r="D17" s="3" t="s">
        <v>19</v>
      </c>
      <c r="E17" s="3">
        <v>74397</v>
      </c>
      <c r="F17" s="14">
        <v>43617.340277777781</v>
      </c>
      <c r="G17" s="4">
        <v>35</v>
      </c>
      <c r="H17" s="4">
        <v>29</v>
      </c>
      <c r="I17" s="4">
        <v>29.5</v>
      </c>
      <c r="J17" s="4">
        <v>2.1</v>
      </c>
      <c r="K17" s="4">
        <v>27.97</v>
      </c>
      <c r="L17" s="4">
        <v>40</v>
      </c>
    </row>
    <row r="18" spans="1:12" x14ac:dyDescent="0.35">
      <c r="A18" s="3">
        <v>2670</v>
      </c>
      <c r="B18" s="3" t="s">
        <v>18</v>
      </c>
      <c r="C18" s="3">
        <v>5341</v>
      </c>
      <c r="D18" s="3" t="s">
        <v>19</v>
      </c>
      <c r="E18" s="3">
        <v>74398</v>
      </c>
      <c r="F18" s="14">
        <v>43646.347222222219</v>
      </c>
      <c r="G18" s="4">
        <v>40</v>
      </c>
      <c r="H18" s="4">
        <v>28</v>
      </c>
      <c r="I18" s="4">
        <v>30</v>
      </c>
      <c r="J18" s="4">
        <v>2.2999999999999998</v>
      </c>
      <c r="K18" s="4">
        <v>30.93</v>
      </c>
      <c r="L18" s="4">
        <v>38.5</v>
      </c>
    </row>
    <row r="19" spans="1:12" x14ac:dyDescent="0.35">
      <c r="A19" s="3">
        <v>2670</v>
      </c>
      <c r="B19" s="3" t="s">
        <v>18</v>
      </c>
      <c r="C19" s="3">
        <v>5341</v>
      </c>
      <c r="D19" s="3" t="s">
        <v>19</v>
      </c>
      <c r="E19" s="3">
        <v>75500</v>
      </c>
      <c r="F19" s="14">
        <v>43666.486111111109</v>
      </c>
      <c r="G19" s="4">
        <v>40</v>
      </c>
      <c r="H19" s="4">
        <v>30</v>
      </c>
      <c r="I19" s="4">
        <v>31</v>
      </c>
      <c r="J19" s="4">
        <v>2.9</v>
      </c>
      <c r="K19" s="4">
        <v>39.75</v>
      </c>
      <c r="L19" s="4">
        <v>40</v>
      </c>
    </row>
    <row r="20" spans="1:12" x14ac:dyDescent="0.35">
      <c r="A20" s="3">
        <v>2670</v>
      </c>
      <c r="B20" s="3" t="s">
        <v>18</v>
      </c>
      <c r="C20" s="3">
        <v>5341</v>
      </c>
      <c r="D20" s="3" t="s">
        <v>19</v>
      </c>
      <c r="E20" s="3">
        <v>75882</v>
      </c>
      <c r="F20" s="14">
        <v>43705.395833333336</v>
      </c>
      <c r="G20" s="4">
        <v>35</v>
      </c>
      <c r="H20" s="4">
        <v>29</v>
      </c>
      <c r="I20" s="4">
        <v>28</v>
      </c>
      <c r="J20" s="4">
        <v>1.9</v>
      </c>
      <c r="K20" s="4">
        <v>24.6</v>
      </c>
      <c r="L20" s="4">
        <v>39</v>
      </c>
    </row>
    <row r="21" spans="1:12" x14ac:dyDescent="0.35">
      <c r="A21" s="3">
        <v>2670</v>
      </c>
      <c r="B21" s="3" t="s">
        <v>18</v>
      </c>
      <c r="C21" s="3">
        <v>5341</v>
      </c>
      <c r="D21" s="3" t="s">
        <v>19</v>
      </c>
      <c r="E21" s="3">
        <v>76281</v>
      </c>
      <c r="F21" s="14">
        <v>43737.46875</v>
      </c>
      <c r="G21" s="4">
        <v>35</v>
      </c>
      <c r="H21" s="4">
        <v>30</v>
      </c>
      <c r="I21" s="4">
        <v>29.5</v>
      </c>
      <c r="J21" s="4">
        <v>2.6</v>
      </c>
      <c r="K21" s="4">
        <v>34.64</v>
      </c>
      <c r="L21" s="4">
        <v>40</v>
      </c>
    </row>
    <row r="22" spans="1:12" x14ac:dyDescent="0.35">
      <c r="A22" s="21">
        <v>2670</v>
      </c>
      <c r="B22" s="21" t="s">
        <v>18</v>
      </c>
      <c r="C22" s="21">
        <v>5341</v>
      </c>
      <c r="D22" s="21" t="s">
        <v>19</v>
      </c>
      <c r="E22" s="21">
        <v>78838</v>
      </c>
      <c r="F22" s="27">
        <v>43757</v>
      </c>
      <c r="G22" s="4">
        <v>25</v>
      </c>
      <c r="H22" s="4">
        <v>29</v>
      </c>
      <c r="I22" s="4">
        <v>29</v>
      </c>
      <c r="J22" s="4">
        <v>2.2999999999999998</v>
      </c>
      <c r="K22" s="4">
        <v>30.35</v>
      </c>
      <c r="L22" s="4">
        <v>37</v>
      </c>
    </row>
    <row r="23" spans="1:12" x14ac:dyDescent="0.35">
      <c r="A23" s="21">
        <v>2670</v>
      </c>
      <c r="B23" s="21" t="s">
        <v>18</v>
      </c>
      <c r="C23" s="21">
        <v>5341</v>
      </c>
      <c r="D23" s="21" t="s">
        <v>19</v>
      </c>
      <c r="E23" s="21">
        <v>78839</v>
      </c>
      <c r="F23" s="27">
        <v>43789</v>
      </c>
      <c r="G23" s="4">
        <v>30</v>
      </c>
      <c r="H23" s="4">
        <v>22</v>
      </c>
      <c r="I23" s="4">
        <v>25</v>
      </c>
      <c r="J23" s="4">
        <v>6.5</v>
      </c>
      <c r="K23" s="4">
        <v>79.52</v>
      </c>
      <c r="L23" s="4">
        <v>42</v>
      </c>
    </row>
    <row r="24" spans="1:12" x14ac:dyDescent="0.35">
      <c r="A24" s="21">
        <v>2670</v>
      </c>
      <c r="B24" s="21" t="s">
        <v>18</v>
      </c>
      <c r="C24" s="21">
        <v>5341</v>
      </c>
      <c r="D24" s="21" t="s">
        <v>19</v>
      </c>
      <c r="E24" s="21">
        <v>79136</v>
      </c>
      <c r="F24" s="27">
        <v>43813</v>
      </c>
      <c r="G24" s="4">
        <v>35</v>
      </c>
      <c r="H24" s="4">
        <v>26</v>
      </c>
      <c r="I24" s="4">
        <v>25</v>
      </c>
      <c r="J24" s="4">
        <v>3.2</v>
      </c>
      <c r="K24" s="4">
        <v>39.15</v>
      </c>
      <c r="L24" s="4">
        <v>42</v>
      </c>
    </row>
    <row r="25" spans="1:12" x14ac:dyDescent="0.35">
      <c r="F25" t="s">
        <v>37</v>
      </c>
      <c r="G25" s="30">
        <f>SUM(G10:G24)</f>
        <v>537</v>
      </c>
      <c r="H25" s="30">
        <f t="shared" ref="H25:L25" si="0">SUM(H10:H24)</f>
        <v>382.5</v>
      </c>
      <c r="I25" s="30">
        <f t="shared" si="0"/>
        <v>370</v>
      </c>
      <c r="J25" s="30">
        <f t="shared" si="0"/>
        <v>50.800000000000004</v>
      </c>
      <c r="K25" s="30">
        <f t="shared" si="0"/>
        <v>626.74</v>
      </c>
      <c r="L25" s="30">
        <f t="shared" si="0"/>
        <v>558.5</v>
      </c>
    </row>
    <row r="26" spans="1:12" x14ac:dyDescent="0.35">
      <c r="F26" t="s">
        <v>36</v>
      </c>
      <c r="G26" s="30">
        <f>G25/14</f>
        <v>38.357142857142854</v>
      </c>
      <c r="H26" s="30">
        <f t="shared" ref="H26:L26" si="1">H25/14</f>
        <v>27.321428571428573</v>
      </c>
      <c r="I26" s="30">
        <f t="shared" si="1"/>
        <v>26.428571428571427</v>
      </c>
      <c r="J26" s="30">
        <f t="shared" si="1"/>
        <v>3.628571428571429</v>
      </c>
      <c r="K26" s="30">
        <f t="shared" si="1"/>
        <v>44.767142857142858</v>
      </c>
      <c r="L26" s="30">
        <f t="shared" si="1"/>
        <v>39.892857142857146</v>
      </c>
    </row>
  </sheetData>
  <hyperlinks>
    <hyperlink ref="A1" r:id="rId1" display="https://aas.gaepd.org/Group.aspx?id=2670" xr:uid="{00000000-0004-0000-0100-000000000000}"/>
    <hyperlink ref="A2" r:id="rId2" display="https://aas.gaepd.org/Site.aspx?id=5341" xr:uid="{00000000-0004-0000-0100-000001000000}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6"/>
  <sheetViews>
    <sheetView workbookViewId="0">
      <selection activeCell="J31" sqref="J31"/>
    </sheetView>
  </sheetViews>
  <sheetFormatPr defaultRowHeight="14.5" x14ac:dyDescent="0.35"/>
  <cols>
    <col min="2" max="2" width="7.7265625" customWidth="1"/>
    <col min="4" max="4" width="13.54296875" customWidth="1"/>
    <col min="6" max="6" width="16.54296875" customWidth="1"/>
    <col min="7" max="7" width="12.453125" customWidth="1"/>
    <col min="8" max="8" width="6.7265625" customWidth="1"/>
    <col min="9" max="9" width="6.54296875" customWidth="1"/>
    <col min="10" max="10" width="7.54296875" customWidth="1"/>
    <col min="11" max="11" width="10" customWidth="1"/>
  </cols>
  <sheetData>
    <row r="1" spans="1:13" ht="24" customHeight="1" x14ac:dyDescent="0.35">
      <c r="A1" s="1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35">
      <c r="A2" s="12" t="s">
        <v>20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35">
      <c r="A3" s="5" t="s">
        <v>21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35">
      <c r="A4" s="5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35">
      <c r="A5" s="5" t="s">
        <v>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35">
      <c r="A6" s="5" t="s">
        <v>22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x14ac:dyDescent="0.35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s="11" customFormat="1" ht="23" x14ac:dyDescent="0.5">
      <c r="A8" s="9" t="s">
        <v>6</v>
      </c>
    </row>
    <row r="9" spans="1:13" ht="29" x14ac:dyDescent="0.35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4" t="s">
        <v>12</v>
      </c>
      <c r="G9" s="24" t="s">
        <v>23</v>
      </c>
      <c r="H9" s="24" t="s">
        <v>13</v>
      </c>
      <c r="I9" s="24" t="s">
        <v>25</v>
      </c>
      <c r="J9" s="24" t="s">
        <v>14</v>
      </c>
      <c r="K9" s="24" t="s">
        <v>15</v>
      </c>
      <c r="L9" s="24" t="s">
        <v>16</v>
      </c>
      <c r="M9" s="24" t="s">
        <v>17</v>
      </c>
    </row>
    <row r="10" spans="1:13" x14ac:dyDescent="0.35">
      <c r="A10" s="24">
        <v>2670</v>
      </c>
      <c r="B10" s="24" t="s">
        <v>18</v>
      </c>
      <c r="C10" s="24">
        <v>5339</v>
      </c>
      <c r="D10" s="24" t="s">
        <v>24</v>
      </c>
      <c r="E10" s="24">
        <v>72956</v>
      </c>
      <c r="F10" s="14">
        <v>43477.583333333336</v>
      </c>
      <c r="G10" s="25">
        <v>43477</v>
      </c>
      <c r="H10" s="24">
        <v>30</v>
      </c>
      <c r="I10" s="4">
        <v>26.5</v>
      </c>
      <c r="J10" s="4">
        <v>21</v>
      </c>
      <c r="K10" s="4">
        <v>3</v>
      </c>
      <c r="L10" s="4">
        <v>33.94</v>
      </c>
      <c r="M10" s="8">
        <v>40</v>
      </c>
    </row>
    <row r="11" spans="1:13" x14ac:dyDescent="0.35">
      <c r="A11" s="24">
        <v>2670</v>
      </c>
      <c r="B11" s="24" t="s">
        <v>18</v>
      </c>
      <c r="C11" s="24">
        <v>5339</v>
      </c>
      <c r="D11" s="24" t="s">
        <v>24</v>
      </c>
      <c r="E11" s="24">
        <v>72957</v>
      </c>
      <c r="F11" s="14">
        <v>43487.4375</v>
      </c>
      <c r="G11" s="25">
        <v>43487</v>
      </c>
      <c r="H11" s="24">
        <v>30</v>
      </c>
      <c r="I11" s="4">
        <v>23</v>
      </c>
      <c r="J11" s="4">
        <v>19.5</v>
      </c>
      <c r="K11" s="4">
        <v>3.5</v>
      </c>
      <c r="L11" s="4">
        <v>38.409999999999997</v>
      </c>
      <c r="M11" s="8">
        <v>40</v>
      </c>
    </row>
    <row r="12" spans="1:13" x14ac:dyDescent="0.35">
      <c r="A12" s="24">
        <v>2670</v>
      </c>
      <c r="B12" s="24" t="s">
        <v>18</v>
      </c>
      <c r="C12" s="24">
        <v>5339</v>
      </c>
      <c r="D12" s="24" t="s">
        <v>24</v>
      </c>
      <c r="E12" s="24">
        <v>72958</v>
      </c>
      <c r="F12" s="14">
        <v>43506.5</v>
      </c>
      <c r="G12" s="25">
        <v>43506</v>
      </c>
      <c r="H12" s="24">
        <v>30</v>
      </c>
      <c r="I12" s="4">
        <v>25.5</v>
      </c>
      <c r="J12" s="4">
        <v>21</v>
      </c>
      <c r="K12" s="4">
        <v>2.65</v>
      </c>
      <c r="L12" s="4">
        <v>29.98</v>
      </c>
      <c r="M12" s="8">
        <v>40</v>
      </c>
    </row>
    <row r="13" spans="1:13" x14ac:dyDescent="0.35">
      <c r="A13" s="24">
        <v>2670</v>
      </c>
      <c r="B13" s="24" t="s">
        <v>18</v>
      </c>
      <c r="C13" s="24">
        <v>5339</v>
      </c>
      <c r="D13" s="24" t="s">
        <v>24</v>
      </c>
      <c r="E13" s="24">
        <v>73103</v>
      </c>
      <c r="F13" s="14">
        <v>43534.489583333336</v>
      </c>
      <c r="G13" s="25">
        <v>43534</v>
      </c>
      <c r="H13" s="24">
        <v>30</v>
      </c>
      <c r="I13" s="4">
        <v>27.5</v>
      </c>
      <c r="J13" s="4">
        <v>25</v>
      </c>
      <c r="K13" s="4">
        <v>2.8</v>
      </c>
      <c r="L13" s="4">
        <v>34.26</v>
      </c>
      <c r="M13" s="8">
        <v>39.5</v>
      </c>
    </row>
    <row r="14" spans="1:13" x14ac:dyDescent="0.35">
      <c r="A14" s="24">
        <v>2670</v>
      </c>
      <c r="B14" s="24" t="s">
        <v>18</v>
      </c>
      <c r="C14" s="24">
        <v>5339</v>
      </c>
      <c r="D14" s="24" t="s">
        <v>24</v>
      </c>
      <c r="E14" s="24">
        <v>73380</v>
      </c>
      <c r="F14" s="14">
        <v>43561.427083333336</v>
      </c>
      <c r="G14" s="25">
        <v>43561</v>
      </c>
      <c r="H14" s="24">
        <v>20</v>
      </c>
      <c r="I14" s="4">
        <v>26.5</v>
      </c>
      <c r="J14" s="4">
        <v>27</v>
      </c>
      <c r="K14" s="4">
        <v>1.95</v>
      </c>
      <c r="L14" s="4">
        <v>24.78</v>
      </c>
      <c r="M14" s="8">
        <v>39</v>
      </c>
    </row>
    <row r="15" spans="1:13" x14ac:dyDescent="0.35">
      <c r="A15" s="24">
        <v>2670</v>
      </c>
      <c r="B15" s="24" t="s">
        <v>18</v>
      </c>
      <c r="C15" s="24">
        <v>5339</v>
      </c>
      <c r="D15" s="24" t="s">
        <v>24</v>
      </c>
      <c r="E15" s="24">
        <v>73635</v>
      </c>
      <c r="F15" s="14">
        <v>43591.427083333336</v>
      </c>
      <c r="G15" s="25">
        <v>43591</v>
      </c>
      <c r="H15" s="24">
        <v>30</v>
      </c>
      <c r="I15" s="4">
        <v>30</v>
      </c>
      <c r="J15" s="4">
        <v>29.5</v>
      </c>
      <c r="K15" s="4">
        <v>1.5</v>
      </c>
      <c r="L15" s="4">
        <v>19.98</v>
      </c>
      <c r="M15" s="8">
        <v>40</v>
      </c>
    </row>
    <row r="16" spans="1:13" x14ac:dyDescent="0.35">
      <c r="A16" s="24">
        <v>2670</v>
      </c>
      <c r="B16" s="24" t="s">
        <v>18</v>
      </c>
      <c r="C16" s="24">
        <v>5339</v>
      </c>
      <c r="D16" s="24" t="s">
        <v>24</v>
      </c>
      <c r="E16" s="24">
        <v>74006</v>
      </c>
      <c r="F16" s="14">
        <v>43594.541666666664</v>
      </c>
      <c r="G16" s="25">
        <v>43594</v>
      </c>
      <c r="H16" s="24">
        <v>60</v>
      </c>
      <c r="I16" s="4">
        <v>30</v>
      </c>
      <c r="J16" s="4">
        <v>29.7</v>
      </c>
      <c r="K16" s="4">
        <v>2</v>
      </c>
      <c r="L16" s="4">
        <v>26.74</v>
      </c>
      <c r="M16" s="8">
        <v>36</v>
      </c>
    </row>
    <row r="17" spans="1:13" x14ac:dyDescent="0.35">
      <c r="A17" s="24">
        <v>2670</v>
      </c>
      <c r="B17" s="24" t="s">
        <v>18</v>
      </c>
      <c r="C17" s="24">
        <v>5339</v>
      </c>
      <c r="D17" s="24" t="s">
        <v>24</v>
      </c>
      <c r="E17" s="24">
        <v>74008</v>
      </c>
      <c r="F17" s="14">
        <v>43617.3125</v>
      </c>
      <c r="G17" s="25">
        <v>43617</v>
      </c>
      <c r="H17" s="24">
        <v>30</v>
      </c>
      <c r="I17" s="4">
        <v>29</v>
      </c>
      <c r="J17" s="4">
        <v>30</v>
      </c>
      <c r="K17" s="4">
        <v>1.6</v>
      </c>
      <c r="L17" s="4">
        <v>21.52</v>
      </c>
      <c r="M17" s="8">
        <v>40</v>
      </c>
    </row>
    <row r="18" spans="1:13" x14ac:dyDescent="0.35">
      <c r="A18" s="24">
        <v>2670</v>
      </c>
      <c r="B18" s="24" t="s">
        <v>18</v>
      </c>
      <c r="C18" s="24">
        <v>5339</v>
      </c>
      <c r="D18" s="24" t="s">
        <v>24</v>
      </c>
      <c r="E18" s="24">
        <v>74328</v>
      </c>
      <c r="F18" s="14">
        <v>43645.322916666664</v>
      </c>
      <c r="G18" s="25">
        <v>43645</v>
      </c>
      <c r="H18" s="24">
        <v>45</v>
      </c>
      <c r="I18" s="4">
        <v>29</v>
      </c>
      <c r="J18" s="4">
        <v>30.5</v>
      </c>
      <c r="K18" s="4">
        <v>1.6</v>
      </c>
      <c r="L18" s="4">
        <v>21.72</v>
      </c>
      <c r="M18" s="8">
        <v>40</v>
      </c>
    </row>
    <row r="19" spans="1:13" x14ac:dyDescent="0.35">
      <c r="A19" s="24">
        <v>2670</v>
      </c>
      <c r="B19" s="24" t="s">
        <v>18</v>
      </c>
      <c r="C19" s="24">
        <v>5339</v>
      </c>
      <c r="D19" s="24" t="s">
        <v>24</v>
      </c>
      <c r="E19" s="24">
        <v>75509</v>
      </c>
      <c r="F19" s="14">
        <v>43671.6875</v>
      </c>
      <c r="G19" s="25">
        <v>43671</v>
      </c>
      <c r="H19" s="24">
        <v>50</v>
      </c>
      <c r="I19" s="4">
        <v>31.5</v>
      </c>
      <c r="J19" s="4">
        <v>33</v>
      </c>
      <c r="K19" s="4">
        <v>2.2000000000000002</v>
      </c>
      <c r="L19" s="4">
        <v>31.34</v>
      </c>
      <c r="M19" s="8">
        <v>38</v>
      </c>
    </row>
    <row r="20" spans="1:13" x14ac:dyDescent="0.35">
      <c r="A20" s="24">
        <v>2670</v>
      </c>
      <c r="B20" s="24" t="s">
        <v>18</v>
      </c>
      <c r="C20" s="24">
        <v>5339</v>
      </c>
      <c r="D20" s="24" t="s">
        <v>24</v>
      </c>
      <c r="E20" s="24">
        <v>75873</v>
      </c>
      <c r="F20" s="14">
        <v>43705.364583333336</v>
      </c>
      <c r="G20" s="25">
        <v>43705</v>
      </c>
      <c r="H20" s="24">
        <v>30</v>
      </c>
      <c r="I20" s="4">
        <v>30</v>
      </c>
      <c r="J20" s="4">
        <v>32.5</v>
      </c>
      <c r="K20" s="4">
        <v>1.35</v>
      </c>
      <c r="L20" s="4">
        <v>19.04</v>
      </c>
      <c r="M20" s="8">
        <v>37</v>
      </c>
    </row>
    <row r="21" spans="1:13" x14ac:dyDescent="0.35">
      <c r="A21" s="24">
        <v>2670</v>
      </c>
      <c r="B21" s="24" t="s">
        <v>18</v>
      </c>
      <c r="C21" s="24">
        <v>5339</v>
      </c>
      <c r="D21" s="24" t="s">
        <v>24</v>
      </c>
      <c r="E21" s="24">
        <v>76127</v>
      </c>
      <c r="F21" s="14">
        <v>43729.666666666664</v>
      </c>
      <c r="G21" s="25">
        <v>43729</v>
      </c>
      <c r="H21" s="24">
        <v>45</v>
      </c>
      <c r="I21" s="4">
        <v>27</v>
      </c>
      <c r="J21" s="4">
        <v>28.5</v>
      </c>
      <c r="K21" s="4">
        <v>2.8</v>
      </c>
      <c r="L21" s="4">
        <v>36.6</v>
      </c>
      <c r="M21" s="8">
        <v>35</v>
      </c>
    </row>
    <row r="22" spans="1:13" x14ac:dyDescent="0.35">
      <c r="A22" s="21">
        <v>2670</v>
      </c>
      <c r="B22" s="21" t="s">
        <v>18</v>
      </c>
      <c r="C22" s="21">
        <v>5339</v>
      </c>
      <c r="D22" s="21" t="s">
        <v>24</v>
      </c>
      <c r="E22" s="21">
        <v>76448</v>
      </c>
      <c r="F22" s="27">
        <f>G22</f>
        <v>43757</v>
      </c>
      <c r="G22" s="26">
        <v>43757</v>
      </c>
      <c r="H22" s="10">
        <v>45</v>
      </c>
      <c r="I22" s="4">
        <v>30</v>
      </c>
      <c r="J22" s="4">
        <v>29</v>
      </c>
      <c r="K22" s="4">
        <v>1.6</v>
      </c>
      <c r="L22" s="4">
        <v>21.11</v>
      </c>
      <c r="M22" s="4">
        <v>38</v>
      </c>
    </row>
    <row r="23" spans="1:13" x14ac:dyDescent="0.35">
      <c r="A23" s="21">
        <v>2670</v>
      </c>
      <c r="B23" s="21" t="s">
        <v>18</v>
      </c>
      <c r="C23" s="21">
        <v>5339</v>
      </c>
      <c r="D23" s="21" t="s">
        <v>24</v>
      </c>
      <c r="E23" s="21">
        <v>77788</v>
      </c>
      <c r="F23" s="27">
        <f>G23</f>
        <v>43788</v>
      </c>
      <c r="G23" s="26">
        <v>43788</v>
      </c>
      <c r="H23" s="10">
        <v>30</v>
      </c>
      <c r="I23" s="4">
        <v>25</v>
      </c>
      <c r="J23" s="4">
        <v>26</v>
      </c>
      <c r="K23" s="4">
        <v>2</v>
      </c>
      <c r="L23" s="4">
        <v>24.94</v>
      </c>
      <c r="M23" s="4">
        <v>40</v>
      </c>
    </row>
    <row r="24" spans="1:13" x14ac:dyDescent="0.35">
      <c r="A24" s="34">
        <v>2670</v>
      </c>
      <c r="B24" s="34" t="s">
        <v>18</v>
      </c>
      <c r="C24" s="34">
        <v>5339</v>
      </c>
      <c r="D24" s="21" t="s">
        <v>24</v>
      </c>
      <c r="E24" s="34">
        <v>7907</v>
      </c>
      <c r="F24" s="36">
        <v>43813</v>
      </c>
      <c r="G24" s="35">
        <v>43813</v>
      </c>
      <c r="H24" s="34">
        <v>45</v>
      </c>
      <c r="I24" s="37">
        <v>27</v>
      </c>
      <c r="J24" s="37">
        <v>25</v>
      </c>
      <c r="K24" s="37">
        <v>2</v>
      </c>
      <c r="L24" s="37">
        <v>24.47</v>
      </c>
      <c r="M24" s="38">
        <v>40</v>
      </c>
    </row>
    <row r="25" spans="1:13" x14ac:dyDescent="0.35">
      <c r="G25" t="s">
        <v>37</v>
      </c>
      <c r="H25">
        <f>SUM(H10:H24)</f>
        <v>550</v>
      </c>
      <c r="I25" s="22">
        <f t="shared" ref="I25:M25" si="0">SUM(I10:I24)</f>
        <v>417.5</v>
      </c>
      <c r="J25" s="22">
        <f t="shared" si="0"/>
        <v>407.2</v>
      </c>
      <c r="K25" s="22">
        <f t="shared" si="0"/>
        <v>32.550000000000004</v>
      </c>
      <c r="L25" s="22">
        <f t="shared" si="0"/>
        <v>408.83000000000004</v>
      </c>
      <c r="M25" s="22">
        <f t="shared" si="0"/>
        <v>582.5</v>
      </c>
    </row>
    <row r="26" spans="1:13" x14ac:dyDescent="0.35">
      <c r="G26" t="s">
        <v>36</v>
      </c>
      <c r="H26" s="30">
        <f>H25/15</f>
        <v>36.666666666666664</v>
      </c>
      <c r="I26" s="30">
        <f t="shared" ref="I26:M26" si="1">I25/15</f>
        <v>27.833333333333332</v>
      </c>
      <c r="J26" s="30">
        <f t="shared" si="1"/>
        <v>27.146666666666665</v>
      </c>
      <c r="K26" s="30">
        <f t="shared" si="1"/>
        <v>2.1700000000000004</v>
      </c>
      <c r="L26" s="30">
        <f t="shared" si="1"/>
        <v>27.255333333333336</v>
      </c>
      <c r="M26" s="30">
        <f t="shared" si="1"/>
        <v>38.833333333333336</v>
      </c>
    </row>
  </sheetData>
  <hyperlinks>
    <hyperlink ref="A1" r:id="rId1" display="https://aas.gaepd.org/Group.aspx?id=2670" xr:uid="{00000000-0004-0000-0200-000000000000}"/>
    <hyperlink ref="A2" r:id="rId2" display="https://aas.gaepd.org/Site.aspx?id=5339" xr:uid="{00000000-0004-0000-0200-000001000000}"/>
  </hyperlinks>
  <pageMargins left="0.7" right="0.7" top="0.75" bottom="0.75" header="0.3" footer="0.3"/>
  <pageSetup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charts</vt:lpstr>
      <vt:lpstr>combined</vt:lpstr>
      <vt:lpstr>S-573_Data</vt:lpstr>
      <vt:lpstr>S-5341_Data</vt:lpstr>
      <vt:lpstr>S-5339_Data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16</dc:creator>
  <cp:lastModifiedBy>Mary Rosato</cp:lastModifiedBy>
  <cp:lastPrinted>2019-12-06T18:40:20Z</cp:lastPrinted>
  <dcterms:created xsi:type="dcterms:W3CDTF">2019-10-07T14:54:36Z</dcterms:created>
  <dcterms:modified xsi:type="dcterms:W3CDTF">2021-01-24T15:39:03Z</dcterms:modified>
</cp:coreProperties>
</file>